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7"/>
  <workbookPr/>
  <mc:AlternateContent xmlns:mc="http://schemas.openxmlformats.org/markup-compatibility/2006">
    <mc:Choice Requires="x15">
      <x15ac:absPath xmlns:x15ac="http://schemas.microsoft.com/office/spreadsheetml/2010/11/ac" url="\\sfopfildkhos001\Userhome\kan\Desktop\Henstillinger\"/>
    </mc:Choice>
  </mc:AlternateContent>
  <xr:revisionPtr revIDLastSave="0" documentId="8_{EC519D47-AFB6-43A9-ADA5-23B3EF36B4A0}" xr6:coauthVersionLast="47" xr6:coauthVersionMax="47" xr10:uidLastSave="{00000000-0000-0000-0000-000000000000}"/>
  <bookViews>
    <workbookView xWindow="0" yWindow="0" windowWidth="28800" windowHeight="1302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2" l="1"/>
  <c r="J30" i="2"/>
  <c r="T40" i="2"/>
  <c r="S40" i="2"/>
  <c r="R40" i="2"/>
  <c r="Q40" i="2"/>
  <c r="P40" i="2"/>
  <c r="P21" i="2"/>
  <c r="Q20" i="2" s="1"/>
  <c r="T19" i="2"/>
  <c r="S19" i="2"/>
  <c r="R19" i="2"/>
  <c r="Q19" i="2"/>
  <c r="P19" i="2"/>
  <c r="T18" i="2"/>
  <c r="S18" i="2"/>
  <c r="R18" i="2"/>
  <c r="Q18" i="2"/>
  <c r="P18" i="2"/>
  <c r="P24" i="2" s="1"/>
  <c r="Z40" i="2"/>
  <c r="Y40" i="2"/>
  <c r="X40" i="2"/>
  <c r="W40" i="2"/>
  <c r="V40" i="2"/>
  <c r="V30" i="2"/>
  <c r="Z19" i="2"/>
  <c r="Y19" i="2"/>
  <c r="X19" i="2"/>
  <c r="W19" i="2"/>
  <c r="V19" i="2"/>
  <c r="Z18" i="2"/>
  <c r="Y18" i="2"/>
  <c r="X18" i="2"/>
  <c r="W18" i="2"/>
  <c r="V18" i="2"/>
  <c r="V22" i="2" s="1"/>
  <c r="J21" i="2"/>
  <c r="N40" i="2"/>
  <c r="M40" i="2"/>
  <c r="L40" i="2"/>
  <c r="K40" i="2"/>
  <c r="J40" i="2"/>
  <c r="N19" i="2"/>
  <c r="M19" i="2"/>
  <c r="L19" i="2"/>
  <c r="K19" i="2"/>
  <c r="J19" i="2"/>
  <c r="N18" i="2"/>
  <c r="M18" i="2"/>
  <c r="L18" i="2"/>
  <c r="K18" i="2"/>
  <c r="J18" i="2"/>
  <c r="E40" i="2"/>
  <c r="F40" i="2"/>
  <c r="G40" i="2"/>
  <c r="H40" i="2"/>
  <c r="D40" i="2"/>
  <c r="D30" i="2"/>
  <c r="E18" i="2"/>
  <c r="F18" i="2"/>
  <c r="G18" i="2"/>
  <c r="H18" i="2"/>
  <c r="E19" i="2"/>
  <c r="F19" i="2"/>
  <c r="G19" i="2"/>
  <c r="H19" i="2"/>
  <c r="D19" i="2"/>
  <c r="D18" i="2"/>
  <c r="D24" i="2" s="1"/>
  <c r="D36" i="2" s="1"/>
  <c r="Y39" i="2" l="1"/>
  <c r="P39" i="2"/>
  <c r="J25" i="2"/>
  <c r="R39" i="2"/>
  <c r="D39" i="2"/>
  <c r="Z39" i="2"/>
  <c r="T39" i="2"/>
  <c r="F39" i="2"/>
  <c r="S39" i="2"/>
  <c r="J39" i="2"/>
  <c r="P22" i="2"/>
  <c r="P27" i="2" s="1"/>
  <c r="P36" i="2" s="1"/>
  <c r="P37" i="2" s="1"/>
  <c r="P28" i="2" s="1"/>
  <c r="X39" i="2"/>
  <c r="V39" i="2"/>
  <c r="W39" i="2"/>
  <c r="V27" i="2"/>
  <c r="P25" i="2"/>
  <c r="Q22" i="2"/>
  <c r="Q21" i="2"/>
  <c r="Q25" i="2" s="1"/>
  <c r="Q24" i="2"/>
  <c r="Q39" i="2"/>
  <c r="P23" i="2"/>
  <c r="H39" i="2"/>
  <c r="G39" i="2"/>
  <c r="K39" i="2"/>
  <c r="E39" i="2"/>
  <c r="V24" i="2"/>
  <c r="V21" i="2"/>
  <c r="N39" i="2"/>
  <c r="J24" i="2"/>
  <c r="D37" i="2"/>
  <c r="D21" i="2"/>
  <c r="D23" i="2" s="1"/>
  <c r="D22" i="2"/>
  <c r="D27" i="2" s="1"/>
  <c r="L39" i="2"/>
  <c r="J23" i="2"/>
  <c r="M39" i="2"/>
  <c r="K20" i="2"/>
  <c r="J22" i="2"/>
  <c r="J27" i="2" s="1"/>
  <c r="P31" i="2" l="1"/>
  <c r="Q30" i="2" s="1"/>
  <c r="Q27" i="2"/>
  <c r="Q36" i="2" s="1"/>
  <c r="J36" i="2"/>
  <c r="E20" i="2"/>
  <c r="E21" i="2" s="1"/>
  <c r="D28" i="2"/>
  <c r="D31" i="2" s="1"/>
  <c r="E30" i="2" s="1"/>
  <c r="V36" i="2"/>
  <c r="V37" i="2" s="1"/>
  <c r="P41" i="2"/>
  <c r="D25" i="2"/>
  <c r="D41" i="2"/>
  <c r="R20" i="2"/>
  <c r="Q23" i="2"/>
  <c r="W20" i="2"/>
  <c r="V23" i="2"/>
  <c r="V25" i="2"/>
  <c r="J37" i="2"/>
  <c r="J28" i="2" s="1"/>
  <c r="J31" i="2" s="1"/>
  <c r="K30" i="2" s="1"/>
  <c r="K22" i="2"/>
  <c r="K21" i="2"/>
  <c r="K24" i="2"/>
  <c r="Q37" i="2" l="1"/>
  <c r="Q28" i="2" s="1"/>
  <c r="Q41" i="2"/>
  <c r="K27" i="2"/>
  <c r="E24" i="2"/>
  <c r="E36" i="2" s="1"/>
  <c r="E22" i="2"/>
  <c r="E27" i="2" s="1"/>
  <c r="J41" i="2"/>
  <c r="Q31" i="2"/>
  <c r="R30" i="2" s="1"/>
  <c r="V28" i="2"/>
  <c r="V31" i="2" s="1"/>
  <c r="W30" i="2" s="1"/>
  <c r="V41" i="2"/>
  <c r="R24" i="2"/>
  <c r="R22" i="2"/>
  <c r="R21" i="2"/>
  <c r="W21" i="2"/>
  <c r="W22" i="2"/>
  <c r="W24" i="2"/>
  <c r="E37" i="2"/>
  <c r="E41" i="2" s="1"/>
  <c r="K36" i="2"/>
  <c r="K25" i="2"/>
  <c r="L20" i="2"/>
  <c r="K23" i="2"/>
  <c r="E25" i="2"/>
  <c r="F20" i="2"/>
  <c r="E23" i="2"/>
  <c r="R27" i="2" l="1"/>
  <c r="R36" i="2" s="1"/>
  <c r="R37" i="2" s="1"/>
  <c r="R28" i="2" s="1"/>
  <c r="W27" i="2"/>
  <c r="W36" i="2"/>
  <c r="W37" i="2" s="1"/>
  <c r="W41" i="2" s="1"/>
  <c r="E28" i="2"/>
  <c r="E31" i="2" s="1"/>
  <c r="F30" i="2" s="1"/>
  <c r="R23" i="2"/>
  <c r="S20" i="2"/>
  <c r="R25" i="2"/>
  <c r="K37" i="2"/>
  <c r="K28" i="2" s="1"/>
  <c r="K31" i="2" s="1"/>
  <c r="L30" i="2" s="1"/>
  <c r="K41" i="2"/>
  <c r="W25" i="2"/>
  <c r="W23" i="2"/>
  <c r="X20" i="2"/>
  <c r="L22" i="2"/>
  <c r="L27" i="2" s="1"/>
  <c r="L21" i="2"/>
  <c r="L24" i="2"/>
  <c r="F21" i="2"/>
  <c r="F24" i="2"/>
  <c r="F36" i="2" s="1"/>
  <c r="F22" i="2"/>
  <c r="F27" i="2" s="1"/>
  <c r="R41" i="2" l="1"/>
  <c r="R31" i="2"/>
  <c r="S30" i="2" s="1"/>
  <c r="S21" i="2"/>
  <c r="S24" i="2"/>
  <c r="S22" i="2"/>
  <c r="W28" i="2"/>
  <c r="W31" i="2" s="1"/>
  <c r="X30" i="2" s="1"/>
  <c r="X21" i="2"/>
  <c r="X22" i="2"/>
  <c r="X27" i="2" s="1"/>
  <c r="X24" i="2"/>
  <c r="F37" i="2"/>
  <c r="F41" i="2" s="1"/>
  <c r="L36" i="2"/>
  <c r="M20" i="2"/>
  <c r="L23" i="2"/>
  <c r="L25" i="2"/>
  <c r="G20" i="2"/>
  <c r="F25" i="2"/>
  <c r="F23" i="2"/>
  <c r="S27" i="2" l="1"/>
  <c r="X36" i="2"/>
  <c r="S36" i="2"/>
  <c r="F28" i="2"/>
  <c r="F31" i="2" s="1"/>
  <c r="G30" i="2" s="1"/>
  <c r="S37" i="2"/>
  <c r="S41" i="2" s="1"/>
  <c r="S23" i="2"/>
  <c r="S25" i="2"/>
  <c r="T20" i="2"/>
  <c r="X37" i="2"/>
  <c r="X28" i="2" s="1"/>
  <c r="X25" i="2"/>
  <c r="X23" i="2"/>
  <c r="Y20" i="2"/>
  <c r="M22" i="2"/>
  <c r="M21" i="2"/>
  <c r="M24" i="2"/>
  <c r="L37" i="2"/>
  <c r="L41" i="2" s="1"/>
  <c r="L28" i="2"/>
  <c r="L31" i="2" s="1"/>
  <c r="M30" i="2" s="1"/>
  <c r="M27" i="2" s="1"/>
  <c r="G21" i="2"/>
  <c r="G24" i="2"/>
  <c r="G36" i="2" s="1"/>
  <c r="G22" i="2"/>
  <c r="G27" i="2" l="1"/>
  <c r="X31" i="2"/>
  <c r="Y30" i="2" s="1"/>
  <c r="S28" i="2"/>
  <c r="S31" i="2" s="1"/>
  <c r="T30" i="2" s="1"/>
  <c r="T21" i="2"/>
  <c r="T22" i="2"/>
  <c r="T24" i="2"/>
  <c r="X41" i="2"/>
  <c r="Y22" i="2"/>
  <c r="Y21" i="2"/>
  <c r="Y24" i="2"/>
  <c r="G37" i="2"/>
  <c r="G28" i="2" s="1"/>
  <c r="M36" i="2"/>
  <c r="N20" i="2"/>
  <c r="M23" i="2"/>
  <c r="M25" i="2"/>
  <c r="H20" i="2"/>
  <c r="G25" i="2"/>
  <c r="G23" i="2"/>
  <c r="G31" i="2" l="1"/>
  <c r="H30" i="2" s="1"/>
  <c r="T27" i="2"/>
  <c r="T36" i="2" s="1"/>
  <c r="Y27" i="2"/>
  <c r="Y36" i="2" s="1"/>
  <c r="Y37" i="2" s="1"/>
  <c r="G41" i="2"/>
  <c r="T25" i="2"/>
  <c r="T23" i="2"/>
  <c r="Z20" i="2"/>
  <c r="Y23" i="2"/>
  <c r="Y25" i="2"/>
  <c r="N21" i="2"/>
  <c r="N22" i="2"/>
  <c r="N24" i="2"/>
  <c r="N36" i="2" s="1"/>
  <c r="M37" i="2"/>
  <c r="M41" i="2" s="1"/>
  <c r="H21" i="2"/>
  <c r="H24" i="2"/>
  <c r="H36" i="2" s="1"/>
  <c r="H22" i="2"/>
  <c r="H27" i="2" s="1"/>
  <c r="T37" i="2" l="1"/>
  <c r="T41" i="2" s="1"/>
  <c r="T28" i="2"/>
  <c r="T31" i="2" s="1"/>
  <c r="M28" i="2"/>
  <c r="M31" i="2" s="1"/>
  <c r="N30" i="2" s="1"/>
  <c r="N27" i="2" s="1"/>
  <c r="Y28" i="2"/>
  <c r="Y31" i="2" s="1"/>
  <c r="Z30" i="2" s="1"/>
  <c r="Y41" i="2"/>
  <c r="Z22" i="2"/>
  <c r="Z21" i="2"/>
  <c r="Z24" i="2"/>
  <c r="H37" i="2"/>
  <c r="H41" i="2" s="1"/>
  <c r="N37" i="2"/>
  <c r="N41" i="2" s="1"/>
  <c r="N23" i="2"/>
  <c r="N25" i="2"/>
  <c r="H23" i="2"/>
  <c r="H25" i="2"/>
  <c r="H28" i="2" l="1"/>
  <c r="H31" i="2" s="1"/>
  <c r="Z27" i="2"/>
  <c r="Z36" i="2" s="1"/>
  <c r="Z37" i="2" s="1"/>
  <c r="Z28" i="2" s="1"/>
  <c r="N28" i="2"/>
  <c r="N31" i="2" s="1"/>
  <c r="Z23" i="2"/>
  <c r="Z25" i="2"/>
  <c r="Z31" i="2" l="1"/>
  <c r="Z41" i="2"/>
</calcChain>
</file>

<file path=xl/sharedStrings.xml><?xml version="1.0" encoding="utf-8"?>
<sst xmlns="http://schemas.openxmlformats.org/spreadsheetml/2006/main" count="54" uniqueCount="27">
  <si>
    <t>Bilag 6 til Henstilling om pensionsprognoser (Appendix 3)</t>
  </si>
  <si>
    <t>Generelle antagelser</t>
  </si>
  <si>
    <t>Udbetaling</t>
  </si>
  <si>
    <t>Ultimo år 4</t>
  </si>
  <si>
    <t>KB</t>
  </si>
  <si>
    <t>Primo år 0</t>
  </si>
  <si>
    <t>Eksempel 1: IB&gt;0, uændrede renter</t>
  </si>
  <si>
    <t>Eksempel 2: IB&gt;0, rentestigning, afdækning af GY+IB</t>
  </si>
  <si>
    <t>Eksempel 3: IB&gt;0, rentestigning, afdækning af GY</t>
  </si>
  <si>
    <t>Eksempel 4: IB=0, rentestigning, afdækning af GY eller GY+IB</t>
  </si>
  <si>
    <t>år</t>
  </si>
  <si>
    <t>Løbetid</t>
  </si>
  <si>
    <t>Primo</t>
  </si>
  <si>
    <t>Ultimo</t>
  </si>
  <si>
    <t>Markedsrente</t>
  </si>
  <si>
    <t>GY</t>
  </si>
  <si>
    <t>RH</t>
  </si>
  <si>
    <t>IB</t>
  </si>
  <si>
    <t>MH</t>
  </si>
  <si>
    <t>Aktiver</t>
  </si>
  <si>
    <t>Kontorente (sættes så ændring i KB = 0)</t>
  </si>
  <si>
    <t>Aktiver til renteafdækning</t>
  </si>
  <si>
    <t>Andel</t>
  </si>
  <si>
    <t>Øvrige aktiver</t>
  </si>
  <si>
    <t>Renteafdækning</t>
  </si>
  <si>
    <t>Afkast</t>
  </si>
  <si>
    <t>Samlede aktiver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</si>
</sst>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9" fontId="0" fillId="0" borderId="0" xfId="0" applyNumberFormat="1"/>
    <xf numFmtId="0" fontId="1" fillId="0" borderId="1" xfId="0" applyFont="1" applyBorder="1"/>
    <xf numFmtId="165" fontId="0" fillId="0" borderId="0" xfId="0" applyNumberFormat="1"/>
    <xf numFmtId="0" fontId="1" fillId="0" borderId="0" xfId="0" applyFont="1" applyBorder="1"/>
    <xf numFmtId="165" fontId="0" fillId="2" borderId="0" xfId="0" applyNumberFormat="1" applyFill="1"/>
    <xf numFmtId="0" fontId="1" fillId="0" borderId="2" xfId="0" applyFont="1" applyBorder="1" applyAlignment="1"/>
    <xf numFmtId="0" fontId="2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Udvikling</a:t>
            </a:r>
            <a:r>
              <a:rPr lang="en-GB" baseline="0"/>
              <a:t> i RH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7171296296296296"/>
          <c:w val="0.60362226596675417"/>
          <c:h val="0.65607283464566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Sheet2!$D$10</c:f>
              <c:strCache>
                <c:ptCount val="1"/>
                <c:pt idx="0">
                  <c:v>Eksempel 1: IB&gt;0, uændrede renter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Sheet2!$D$21:$H$21</c:f>
              <c:numCache>
                <c:formatCode>#,##0.0</c:formatCode>
                <c:ptCount val="5"/>
                <c:pt idx="0">
                  <c:v>98.98</c:v>
                </c:pt>
                <c:pt idx="1">
                  <c:v>99.969800000000006</c:v>
                </c:pt>
                <c:pt idx="2">
                  <c:v>100.969498</c:v>
                </c:pt>
                <c:pt idx="3">
                  <c:v>101.97919298000001</c:v>
                </c:pt>
                <c:pt idx="4">
                  <c:v>102.99898490980001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A-4AA5-B6D5-FFC753D169EC}"/>
            </c:ext>
          </c:extLst>
        </c:ser>
        <c:ser>
          <c:idx val="1"/>
          <c:order val="1"/>
          <c:tx>
            <c:strRef>
              <c:f>Sheet2!$J$10</c:f>
              <c:strCache>
                <c:ptCount val="1"/>
                <c:pt idx="0">
                  <c:v>Eksempel 2: IB&gt;0, rentestigning, afdækning af GY+IB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Sheet2!$J$21:$N$21</c:f>
              <c:numCache>
                <c:formatCode>#,##0.0</c:formatCode>
                <c:ptCount val="5"/>
                <c:pt idx="0">
                  <c:v>98.98</c:v>
                </c:pt>
                <c:pt idx="1">
                  <c:v>99.969800000000006</c:v>
                </c:pt>
                <c:pt idx="2">
                  <c:v>101.96919600000001</c:v>
                </c:pt>
                <c:pt idx="3">
                  <c:v>104.00857992000002</c:v>
                </c:pt>
                <c:pt idx="4">
                  <c:v>106.08875151840002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A-4AA5-B6D5-FFC753D169EC}"/>
            </c:ext>
          </c:extLst>
        </c:ser>
        <c:ser>
          <c:idx val="2"/>
          <c:order val="2"/>
          <c:tx>
            <c:strRef>
              <c:f>Sheet2!$P$10</c:f>
              <c:strCache>
                <c:ptCount val="1"/>
                <c:pt idx="0">
                  <c:v>Eksempel 3: IB&gt;0, rentestigning, afdækning af 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Sheet2!$P$21:$T$21</c:f>
              <c:numCache>
                <c:formatCode>#,##0.0</c:formatCode>
                <c:ptCount val="5"/>
                <c:pt idx="0">
                  <c:v>98.98</c:v>
                </c:pt>
                <c:pt idx="1">
                  <c:v>97.099379999999996</c:v>
                </c:pt>
                <c:pt idx="2">
                  <c:v>99.041367600000001</c:v>
                </c:pt>
                <c:pt idx="3">
                  <c:v>101.02219495200001</c:v>
                </c:pt>
                <c:pt idx="4">
                  <c:v>103.04263885104001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A-4AA5-B6D5-FFC753D16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03560"/>
        <c:axId val="98601992"/>
      </c:barChart>
      <c:catAx>
        <c:axId val="98603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Tid,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01992"/>
        <c:crosses val="autoZero"/>
        <c:auto val="1"/>
        <c:lblAlgn val="ctr"/>
        <c:lblOffset val="100"/>
        <c:noMultiLvlLbl val="0"/>
      </c:catAx>
      <c:valAx>
        <c:axId val="98601992"/>
        <c:scaling>
          <c:orientation val="minMax"/>
          <c:max val="106"/>
          <c:min val="94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0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9763779527556"/>
          <c:y val="0.29216170895304755"/>
          <c:w val="0.25093569553805772"/>
          <c:h val="0.536463254593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Udvikling</a:t>
            </a:r>
            <a:r>
              <a:rPr lang="en-GB" baseline="0"/>
              <a:t> i kontorente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9816272965874E-2"/>
          <c:y val="0.17171296296296296"/>
          <c:w val="0.60362226596675417"/>
          <c:h val="0.65607283464566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Sheet2!$D$10</c:f>
              <c:strCache>
                <c:ptCount val="1"/>
                <c:pt idx="0">
                  <c:v>Eksempel 1: IB&gt;0, uændrede renter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Sheet2!$D$34:$H$34</c:f>
              <c:numCache>
                <c:formatCode>0.0%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A-4123-A6D3-0396474CE1C5}"/>
            </c:ext>
          </c:extLst>
        </c:ser>
        <c:ser>
          <c:idx val="1"/>
          <c:order val="1"/>
          <c:tx>
            <c:strRef>
              <c:f>Sheet2!$J$10</c:f>
              <c:strCache>
                <c:ptCount val="1"/>
                <c:pt idx="0">
                  <c:v>Eksempel 2: IB&gt;0, rentestigning, afdækning af GY+IB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Sheet2!$J$34:$N$34</c:f>
              <c:numCache>
                <c:formatCode>0.0%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A-4123-A6D3-0396474CE1C5}"/>
            </c:ext>
          </c:extLst>
        </c:ser>
        <c:ser>
          <c:idx val="2"/>
          <c:order val="2"/>
          <c:tx>
            <c:strRef>
              <c:f>Sheet2!$P$10</c:f>
              <c:strCache>
                <c:ptCount val="1"/>
                <c:pt idx="0">
                  <c:v>Eksempel 3: IB&gt;0, rentestigning, afdækning af 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Sheet2!$D$11:$H$11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Sheet2!$P$34:$T$34</c:f>
              <c:numCache>
                <c:formatCode>0.0%</c:formatCode>
                <c:ptCount val="5"/>
                <c:pt idx="0">
                  <c:v>0.01</c:v>
                </c:pt>
                <c:pt idx="1">
                  <c:v>-1.9E-2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A-4123-A6D3-0396474CE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387432"/>
        <c:axId val="228387824"/>
      </c:barChart>
      <c:catAx>
        <c:axId val="22838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Tid,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87824"/>
        <c:crosses val="autoZero"/>
        <c:auto val="1"/>
        <c:lblAlgn val="ctr"/>
        <c:lblOffset val="100"/>
        <c:noMultiLvlLbl val="0"/>
      </c:catAx>
      <c:valAx>
        <c:axId val="2283878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8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39763779527556"/>
          <c:y val="0.29216170895304755"/>
          <c:w val="0.25093569553805772"/>
          <c:h val="0.536463254593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910166</xdr:colOff>
      <xdr:row>41</xdr:row>
      <xdr:rowOff>94191</xdr:rowOff>
    </xdr:from>
    <xdr:to>
      <xdr:col>9</xdr:col>
      <xdr:colOff>127000</xdr:colOff>
      <xdr:row>55</xdr:row>
      <xdr:rowOff>170391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42</xdr:row>
      <xdr:rowOff>0</xdr:rowOff>
    </xdr:from>
    <xdr:to>
      <xdr:col>17</xdr:col>
      <xdr:colOff>275167</xdr:colOff>
      <xdr:row>56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1"/>
  <sheetViews>
    <sheetView tabSelected="1" zoomScale="90" zoomScaleNormal="90" workbookViewId="0">
      <selection activeCell="G3" sqref="G3"/>
    </sheetView>
  </sheetViews>
  <sheetFormatPr defaultRowHeight="15"/>
  <cols>
    <col min="1" max="1" width="36.5703125" bestFit="1" customWidth="1"/>
    <col min="2" max="2" width="15.85546875" bestFit="1" customWidth="1"/>
    <col min="3" max="3" width="9.140625" customWidth="1"/>
  </cols>
  <sheetData>
    <row r="2" spans="1:26" ht="18.75">
      <c r="A2" s="8" t="s">
        <v>0</v>
      </c>
    </row>
    <row r="6" spans="1:26">
      <c r="A6" s="3" t="s">
        <v>1</v>
      </c>
      <c r="B6" s="3"/>
    </row>
    <row r="7" spans="1:26">
      <c r="A7" t="s">
        <v>2</v>
      </c>
      <c r="B7" t="s">
        <v>3</v>
      </c>
      <c r="D7">
        <v>100</v>
      </c>
    </row>
    <row r="8" spans="1:26">
      <c r="A8" t="s">
        <v>4</v>
      </c>
      <c r="B8" t="s">
        <v>5</v>
      </c>
      <c r="D8">
        <v>0</v>
      </c>
    </row>
    <row r="10" spans="1:26">
      <c r="D10" s="9" t="s">
        <v>6</v>
      </c>
      <c r="E10" s="9"/>
      <c r="F10" s="9"/>
      <c r="G10" s="9"/>
      <c r="H10" s="9"/>
      <c r="J10" s="9" t="s">
        <v>7</v>
      </c>
      <c r="K10" s="9"/>
      <c r="L10" s="9"/>
      <c r="M10" s="9"/>
      <c r="N10" s="9"/>
      <c r="P10" s="9" t="s">
        <v>8</v>
      </c>
      <c r="Q10" s="9"/>
      <c r="R10" s="9"/>
      <c r="S10" s="9"/>
      <c r="T10" s="9"/>
      <c r="V10" s="7" t="s">
        <v>9</v>
      </c>
      <c r="W10" s="7"/>
      <c r="X10" s="7"/>
      <c r="Y10" s="7"/>
      <c r="Z10" s="7"/>
    </row>
    <row r="11" spans="1:26">
      <c r="A11" s="3"/>
      <c r="B11" s="3" t="s">
        <v>10</v>
      </c>
      <c r="D11" s="3">
        <v>0</v>
      </c>
      <c r="E11" s="3">
        <v>1</v>
      </c>
      <c r="F11" s="3">
        <v>2</v>
      </c>
      <c r="G11" s="3">
        <v>3</v>
      </c>
      <c r="H11" s="3">
        <v>4</v>
      </c>
      <c r="J11" s="3">
        <v>0</v>
      </c>
      <c r="K11" s="3">
        <v>1</v>
      </c>
      <c r="L11" s="3">
        <v>2</v>
      </c>
      <c r="M11" s="3">
        <v>3</v>
      </c>
      <c r="N11" s="3">
        <v>4</v>
      </c>
      <c r="O11" s="5"/>
      <c r="P11" s="3">
        <v>0</v>
      </c>
      <c r="Q11" s="3">
        <v>1</v>
      </c>
      <c r="R11" s="3">
        <v>2</v>
      </c>
      <c r="S11" s="3">
        <v>3</v>
      </c>
      <c r="T11" s="3">
        <v>4</v>
      </c>
      <c r="V11" s="3">
        <v>0</v>
      </c>
      <c r="W11" s="3">
        <v>1</v>
      </c>
      <c r="X11" s="3">
        <v>2</v>
      </c>
      <c r="Y11" s="3">
        <v>3</v>
      </c>
      <c r="Z11" s="3">
        <v>4</v>
      </c>
    </row>
    <row r="13" spans="1:26">
      <c r="A13" t="s">
        <v>11</v>
      </c>
      <c r="B13" t="s">
        <v>12</v>
      </c>
      <c r="D13">
        <v>5</v>
      </c>
      <c r="E13">
        <v>4</v>
      </c>
      <c r="F13">
        <v>3</v>
      </c>
      <c r="G13">
        <v>2</v>
      </c>
      <c r="H13">
        <v>1</v>
      </c>
      <c r="J13">
        <v>5</v>
      </c>
      <c r="K13">
        <v>4</v>
      </c>
      <c r="L13">
        <v>3</v>
      </c>
      <c r="M13">
        <v>2</v>
      </c>
      <c r="N13">
        <v>1</v>
      </c>
      <c r="P13">
        <v>5</v>
      </c>
      <c r="Q13">
        <v>4</v>
      </c>
      <c r="R13">
        <v>3</v>
      </c>
      <c r="S13">
        <v>2</v>
      </c>
      <c r="T13">
        <v>1</v>
      </c>
      <c r="V13">
        <v>5</v>
      </c>
      <c r="W13">
        <v>4</v>
      </c>
      <c r="X13">
        <v>3</v>
      </c>
      <c r="Y13">
        <v>2</v>
      </c>
      <c r="Z13">
        <v>1</v>
      </c>
    </row>
    <row r="14" spans="1:26">
      <c r="A14" t="s">
        <v>11</v>
      </c>
      <c r="B14" t="s">
        <v>13</v>
      </c>
      <c r="D14">
        <v>4</v>
      </c>
      <c r="E14">
        <v>3</v>
      </c>
      <c r="F14">
        <v>2</v>
      </c>
      <c r="G14">
        <v>1</v>
      </c>
      <c r="H14">
        <v>0</v>
      </c>
      <c r="J14">
        <v>4</v>
      </c>
      <c r="K14">
        <v>3</v>
      </c>
      <c r="L14">
        <v>2</v>
      </c>
      <c r="M14">
        <v>1</v>
      </c>
      <c r="N14">
        <v>0</v>
      </c>
      <c r="P14">
        <v>4</v>
      </c>
      <c r="Q14">
        <v>3</v>
      </c>
      <c r="R14">
        <v>2</v>
      </c>
      <c r="S14">
        <v>1</v>
      </c>
      <c r="T14">
        <v>0</v>
      </c>
      <c r="V14">
        <v>4</v>
      </c>
      <c r="W14">
        <v>3</v>
      </c>
      <c r="X14">
        <v>2</v>
      </c>
      <c r="Y14">
        <v>1</v>
      </c>
      <c r="Z14">
        <v>0</v>
      </c>
    </row>
    <row r="15" spans="1:26">
      <c r="A15" t="s">
        <v>14</v>
      </c>
      <c r="B15" t="s">
        <v>12</v>
      </c>
      <c r="D15" s="1">
        <v>0.01</v>
      </c>
      <c r="E15" s="1">
        <v>0.01</v>
      </c>
      <c r="F15" s="1">
        <v>0.01</v>
      </c>
      <c r="G15" s="1">
        <v>0.01</v>
      </c>
      <c r="H15" s="1">
        <v>0.01</v>
      </c>
      <c r="J15" s="1">
        <v>0.01</v>
      </c>
      <c r="K15" s="1">
        <v>0.01</v>
      </c>
      <c r="L15" s="1">
        <v>0.02</v>
      </c>
      <c r="M15" s="1">
        <v>0.02</v>
      </c>
      <c r="N15" s="1">
        <v>0.02</v>
      </c>
      <c r="O15" s="1"/>
      <c r="P15" s="1">
        <v>0.01</v>
      </c>
      <c r="Q15" s="1">
        <v>0.01</v>
      </c>
      <c r="R15" s="1">
        <v>0.02</v>
      </c>
      <c r="S15" s="1">
        <v>0.02</v>
      </c>
      <c r="T15" s="1">
        <v>0.02</v>
      </c>
      <c r="V15" s="1">
        <v>0.01</v>
      </c>
      <c r="W15" s="1">
        <v>0.01</v>
      </c>
      <c r="X15" s="1">
        <v>0.02</v>
      </c>
      <c r="Y15" s="1">
        <v>0.02</v>
      </c>
      <c r="Z15" s="1">
        <v>0.02</v>
      </c>
    </row>
    <row r="16" spans="1:26">
      <c r="A16" t="s">
        <v>14</v>
      </c>
      <c r="B16" t="s">
        <v>13</v>
      </c>
      <c r="D16" s="1">
        <v>0.01</v>
      </c>
      <c r="E16" s="1">
        <v>0.01</v>
      </c>
      <c r="F16" s="1">
        <v>0.01</v>
      </c>
      <c r="G16" s="1">
        <v>0.01</v>
      </c>
      <c r="H16" s="1">
        <v>0.01</v>
      </c>
      <c r="J16" s="1">
        <v>0.01</v>
      </c>
      <c r="K16" s="1">
        <v>0.02</v>
      </c>
      <c r="L16" s="1">
        <v>0.02</v>
      </c>
      <c r="M16" s="1">
        <v>0.02</v>
      </c>
      <c r="N16" s="1">
        <v>0.02</v>
      </c>
      <c r="O16" s="1"/>
      <c r="P16" s="1">
        <v>0.01</v>
      </c>
      <c r="Q16" s="1">
        <v>0.02</v>
      </c>
      <c r="R16" s="1">
        <v>0.02</v>
      </c>
      <c r="S16" s="1">
        <v>0.02</v>
      </c>
      <c r="T16" s="1">
        <v>0.02</v>
      </c>
      <c r="V16" s="1">
        <v>0.01</v>
      </c>
      <c r="W16" s="1">
        <v>0.02</v>
      </c>
      <c r="X16" s="1">
        <v>0.02</v>
      </c>
      <c r="Y16" s="1">
        <v>0.02</v>
      </c>
      <c r="Z16" s="1">
        <v>0.02</v>
      </c>
    </row>
    <row r="18" spans="1:26">
      <c r="A18" t="s">
        <v>15</v>
      </c>
      <c r="B18" t="s">
        <v>12</v>
      </c>
      <c r="D18" s="4">
        <f>$D$7*(1+D15)^-D13</f>
        <v>95.146568760674882</v>
      </c>
      <c r="E18" s="4">
        <f t="shared" ref="E18:H18" si="0">$D$7*(1+E15)^-E13</f>
        <v>96.098034448281624</v>
      </c>
      <c r="F18" s="4">
        <f t="shared" si="0"/>
        <v>97.059014792764458</v>
      </c>
      <c r="G18" s="4">
        <f t="shared" si="0"/>
        <v>98.029604940692082</v>
      </c>
      <c r="H18" s="4">
        <f t="shared" si="0"/>
        <v>99.009900990099013</v>
      </c>
      <c r="J18" s="4">
        <f>$D$7*(1+J15)^-J13</f>
        <v>95.146568760674882</v>
      </c>
      <c r="K18" s="4">
        <f t="shared" ref="K18:N18" si="1">$D$7*(1+K15)^-K13</f>
        <v>96.098034448281624</v>
      </c>
      <c r="L18" s="4">
        <f t="shared" si="1"/>
        <v>94.232233454704456</v>
      </c>
      <c r="M18" s="4">
        <f t="shared" si="1"/>
        <v>96.116878123798543</v>
      </c>
      <c r="N18" s="4">
        <f t="shared" si="1"/>
        <v>98.039215686274503</v>
      </c>
      <c r="O18" s="4"/>
      <c r="P18" s="4">
        <f>$D$7*(1+P15)^-P13</f>
        <v>95.146568760674882</v>
      </c>
      <c r="Q18" s="4">
        <f t="shared" ref="Q18:T18" si="2">$D$7*(1+Q15)^-Q13</f>
        <v>96.098034448281624</v>
      </c>
      <c r="R18" s="4">
        <f t="shared" si="2"/>
        <v>94.232233454704456</v>
      </c>
      <c r="S18" s="4">
        <f t="shared" si="2"/>
        <v>96.116878123798543</v>
      </c>
      <c r="T18" s="4">
        <f t="shared" si="2"/>
        <v>98.039215686274503</v>
      </c>
      <c r="V18" s="4">
        <f>$D$7*(1+V15)^-V13</f>
        <v>95.146568760674882</v>
      </c>
      <c r="W18" s="4">
        <f t="shared" ref="W18:Z18" si="3">$D$7*(1+W15)^-W13</f>
        <v>96.098034448281624</v>
      </c>
      <c r="X18" s="4">
        <f t="shared" si="3"/>
        <v>94.232233454704456</v>
      </c>
      <c r="Y18" s="4">
        <f t="shared" si="3"/>
        <v>96.116878123798543</v>
      </c>
      <c r="Z18" s="4">
        <f t="shared" si="3"/>
        <v>98.039215686274503</v>
      </c>
    </row>
    <row r="19" spans="1:26">
      <c r="A19" t="s">
        <v>15</v>
      </c>
      <c r="B19" t="s">
        <v>13</v>
      </c>
      <c r="D19" s="4">
        <f>$D$7*(1+D16)^-D14</f>
        <v>96.098034448281624</v>
      </c>
      <c r="E19" s="4">
        <f t="shared" ref="E19:H19" si="4">$D$7*(1+E16)^-E14</f>
        <v>97.059014792764458</v>
      </c>
      <c r="F19" s="4">
        <f t="shared" si="4"/>
        <v>98.029604940692082</v>
      </c>
      <c r="G19" s="4">
        <f t="shared" si="4"/>
        <v>99.009900990099013</v>
      </c>
      <c r="H19" s="4">
        <f t="shared" si="4"/>
        <v>100</v>
      </c>
      <c r="J19" s="4">
        <f>$D$7*(1+J16)^-J14</f>
        <v>96.098034448281624</v>
      </c>
      <c r="K19" s="4">
        <f t="shared" ref="K19:N19" si="5">$D$7*(1+K16)^-K14</f>
        <v>94.232233454704456</v>
      </c>
      <c r="L19" s="4">
        <f t="shared" si="5"/>
        <v>96.116878123798543</v>
      </c>
      <c r="M19" s="4">
        <f t="shared" si="5"/>
        <v>98.039215686274503</v>
      </c>
      <c r="N19" s="4">
        <f t="shared" si="5"/>
        <v>100</v>
      </c>
      <c r="O19" s="4"/>
      <c r="P19" s="4">
        <f>$D$7*(1+P16)^-P14</f>
        <v>96.098034448281624</v>
      </c>
      <c r="Q19" s="4">
        <f t="shared" ref="Q19:T19" si="6">$D$7*(1+Q16)^-Q14</f>
        <v>94.232233454704456</v>
      </c>
      <c r="R19" s="4">
        <f t="shared" si="6"/>
        <v>96.116878123798543</v>
      </c>
      <c r="S19" s="4">
        <f t="shared" si="6"/>
        <v>98.039215686274503</v>
      </c>
      <c r="T19" s="4">
        <f t="shared" si="6"/>
        <v>100</v>
      </c>
      <c r="V19" s="4">
        <f>$D$7*(1+V16)^-V14</f>
        <v>96.098034448281624</v>
      </c>
      <c r="W19" s="4">
        <f t="shared" ref="W19:Z19" si="7">$D$7*(1+W16)^-W14</f>
        <v>94.232233454704456</v>
      </c>
      <c r="X19" s="4">
        <f t="shared" si="7"/>
        <v>96.116878123798543</v>
      </c>
      <c r="Y19" s="4">
        <f t="shared" si="7"/>
        <v>98.039215686274503</v>
      </c>
      <c r="Z19" s="4">
        <f t="shared" si="7"/>
        <v>100</v>
      </c>
    </row>
    <row r="20" spans="1:26">
      <c r="A20" t="s">
        <v>16</v>
      </c>
      <c r="B20" t="s">
        <v>12</v>
      </c>
      <c r="D20" s="6">
        <v>98</v>
      </c>
      <c r="E20" s="4">
        <f>D21</f>
        <v>98.98</v>
      </c>
      <c r="F20" s="4">
        <f t="shared" ref="F20:H20" si="8">E21</f>
        <v>99.969800000000006</v>
      </c>
      <c r="G20" s="4">
        <f t="shared" si="8"/>
        <v>100.969498</v>
      </c>
      <c r="H20" s="4">
        <f t="shared" si="8"/>
        <v>101.97919298000001</v>
      </c>
      <c r="J20" s="6">
        <v>98</v>
      </c>
      <c r="K20" s="4">
        <f>J21</f>
        <v>98.98</v>
      </c>
      <c r="L20" s="4">
        <f t="shared" ref="L20:N20" si="9">K21</f>
        <v>99.969800000000006</v>
      </c>
      <c r="M20" s="4">
        <f t="shared" si="9"/>
        <v>101.96919600000001</v>
      </c>
      <c r="N20" s="4">
        <f t="shared" si="9"/>
        <v>104.00857992000002</v>
      </c>
      <c r="O20" s="4"/>
      <c r="P20" s="6">
        <v>98</v>
      </c>
      <c r="Q20" s="4">
        <f>P21</f>
        <v>98.98</v>
      </c>
      <c r="R20" s="4">
        <f t="shared" ref="R20:T20" si="10">Q21</f>
        <v>97.099379999999996</v>
      </c>
      <c r="S20" s="4">
        <f t="shared" si="10"/>
        <v>99.041367600000001</v>
      </c>
      <c r="T20" s="4">
        <f t="shared" si="10"/>
        <v>101.02219495200001</v>
      </c>
      <c r="V20" s="6">
        <v>92</v>
      </c>
      <c r="W20" s="4">
        <f>V21</f>
        <v>92.92</v>
      </c>
      <c r="X20" s="4">
        <f t="shared" ref="X20:Z20" si="11">W21</f>
        <v>93.849199999999996</v>
      </c>
      <c r="Y20" s="4">
        <f t="shared" si="11"/>
        <v>94.787691999999993</v>
      </c>
      <c r="Z20" s="4">
        <f t="shared" si="11"/>
        <v>95.735568919999992</v>
      </c>
    </row>
    <row r="21" spans="1:26">
      <c r="A21" t="s">
        <v>16</v>
      </c>
      <c r="B21" t="s">
        <v>13</v>
      </c>
      <c r="D21" s="4">
        <f>(1+D34)*D20</f>
        <v>98.98</v>
      </c>
      <c r="E21" s="4">
        <f>E20*(1+E34)</f>
        <v>99.969800000000006</v>
      </c>
      <c r="F21" s="4">
        <f>F20*(1+F34)</f>
        <v>100.969498</v>
      </c>
      <c r="G21" s="4">
        <f>G20*(1+G34)</f>
        <v>101.97919298000001</v>
      </c>
      <c r="H21" s="4">
        <f>H20*(1+H34)</f>
        <v>102.99898490980001</v>
      </c>
      <c r="J21" s="4">
        <f>(1+J34)*J20</f>
        <v>98.98</v>
      </c>
      <c r="K21" s="4">
        <f>K20*(1+K34)</f>
        <v>99.969800000000006</v>
      </c>
      <c r="L21" s="4">
        <f>L20*(1+L34)</f>
        <v>101.96919600000001</v>
      </c>
      <c r="M21" s="4">
        <f>M20*(1+M34)</f>
        <v>104.00857992000002</v>
      </c>
      <c r="N21" s="4">
        <f>N20*(1+N34)</f>
        <v>106.08875151840002</v>
      </c>
      <c r="O21" s="4"/>
      <c r="P21" s="4">
        <f>(1+P34)*P20</f>
        <v>98.98</v>
      </c>
      <c r="Q21" s="4">
        <f>Q20*(1+Q34)</f>
        <v>97.099379999999996</v>
      </c>
      <c r="R21" s="4">
        <f>R20*(1+R34)</f>
        <v>99.041367600000001</v>
      </c>
      <c r="S21" s="4">
        <f>S20*(1+S34)</f>
        <v>101.02219495200001</v>
      </c>
      <c r="T21" s="4">
        <f>T20*(1+T34)</f>
        <v>103.04263885104001</v>
      </c>
      <c r="V21" s="4">
        <f>(1+V34)*V20</f>
        <v>92.92</v>
      </c>
      <c r="W21" s="4">
        <f>W20*(1+W34)</f>
        <v>93.849199999999996</v>
      </c>
      <c r="X21" s="4">
        <f>X20*(1+X34)</f>
        <v>94.787691999999993</v>
      </c>
      <c r="Y21" s="4">
        <f>Y20*(1+Y34)</f>
        <v>95.735568919999992</v>
      </c>
      <c r="Z21" s="4">
        <f>Z20*(1+Z34)</f>
        <v>96.692924609199991</v>
      </c>
    </row>
    <row r="22" spans="1:26">
      <c r="A22" t="s">
        <v>17</v>
      </c>
      <c r="B22" t="s">
        <v>12</v>
      </c>
      <c r="D22" s="4">
        <f>MAX(D20-D18,0)</f>
        <v>2.8534312393251184</v>
      </c>
      <c r="E22" s="4">
        <f t="shared" ref="E22:H22" si="12">MAX(E20-E18,0)</f>
        <v>2.8819655517183804</v>
      </c>
      <c r="F22" s="4">
        <f t="shared" si="12"/>
        <v>2.9107852072355485</v>
      </c>
      <c r="G22" s="4">
        <f t="shared" si="12"/>
        <v>2.93989305930792</v>
      </c>
      <c r="H22" s="4">
        <f t="shared" si="12"/>
        <v>2.9692919899009951</v>
      </c>
      <c r="J22" s="4">
        <f>MAX(J20-J18,0)</f>
        <v>2.8534312393251184</v>
      </c>
      <c r="K22" s="4">
        <f t="shared" ref="K22:N22" si="13">MAX(K20-K18,0)</f>
        <v>2.8819655517183804</v>
      </c>
      <c r="L22" s="4">
        <f t="shared" si="13"/>
        <v>5.7375665452955502</v>
      </c>
      <c r="M22" s="4">
        <f t="shared" si="13"/>
        <v>5.852317876201468</v>
      </c>
      <c r="N22" s="4">
        <f t="shared" si="13"/>
        <v>5.9693642337255142</v>
      </c>
      <c r="O22" s="4"/>
      <c r="P22" s="4">
        <f>MAX(P20-P18,0)</f>
        <v>2.8534312393251184</v>
      </c>
      <c r="Q22" s="4">
        <f t="shared" ref="Q22:T22" si="14">MAX(Q20-Q18,0)</f>
        <v>2.8819655517183804</v>
      </c>
      <c r="R22" s="4">
        <f t="shared" si="14"/>
        <v>2.8671465452955402</v>
      </c>
      <c r="S22" s="4">
        <f t="shared" si="14"/>
        <v>2.9244894762014582</v>
      </c>
      <c r="T22" s="4">
        <f t="shared" si="14"/>
        <v>2.9829792657255041</v>
      </c>
      <c r="V22" s="4">
        <f>MAX(V20-V18,0)</f>
        <v>0</v>
      </c>
      <c r="W22" s="4">
        <f t="shared" ref="W22:Z22" si="15">MAX(W20-W18,0)</f>
        <v>0</v>
      </c>
      <c r="X22" s="4">
        <f t="shared" si="15"/>
        <v>0</v>
      </c>
      <c r="Y22" s="4">
        <f t="shared" si="15"/>
        <v>0</v>
      </c>
      <c r="Z22" s="4">
        <f t="shared" si="15"/>
        <v>0</v>
      </c>
    </row>
    <row r="23" spans="1:26">
      <c r="A23" t="s">
        <v>17</v>
      </c>
      <c r="B23" t="s">
        <v>13</v>
      </c>
      <c r="D23" s="4">
        <f>MAX(D21-D19,0)</f>
        <v>2.8819655517183804</v>
      </c>
      <c r="E23" s="4">
        <f t="shared" ref="E23:H23" si="16">MAX(E21-E19,0)</f>
        <v>2.9107852072355485</v>
      </c>
      <c r="F23" s="4">
        <f t="shared" si="16"/>
        <v>2.93989305930792</v>
      </c>
      <c r="G23" s="4">
        <f t="shared" si="16"/>
        <v>2.9692919899009951</v>
      </c>
      <c r="H23" s="4">
        <f t="shared" si="16"/>
        <v>2.998984909800015</v>
      </c>
      <c r="J23" s="4">
        <f>MAX(J21-J19,0)</f>
        <v>2.8819655517183804</v>
      </c>
      <c r="K23" s="4">
        <f t="shared" ref="K23:N23" si="17">MAX(K21-K19,0)</f>
        <v>5.7375665452955502</v>
      </c>
      <c r="L23" s="4">
        <f t="shared" si="17"/>
        <v>5.852317876201468</v>
      </c>
      <c r="M23" s="4">
        <f t="shared" si="17"/>
        <v>5.9693642337255142</v>
      </c>
      <c r="N23" s="4">
        <f t="shared" si="17"/>
        <v>6.0887515184000165</v>
      </c>
      <c r="O23" s="4"/>
      <c r="P23" s="4">
        <f>MAX(P21-P19,0)</f>
        <v>2.8819655517183804</v>
      </c>
      <c r="Q23" s="4">
        <f t="shared" ref="Q23:T23" si="18">MAX(Q21-Q19,0)</f>
        <v>2.8671465452955402</v>
      </c>
      <c r="R23" s="4">
        <f t="shared" si="18"/>
        <v>2.9244894762014582</v>
      </c>
      <c r="S23" s="4">
        <f t="shared" si="18"/>
        <v>2.9829792657255041</v>
      </c>
      <c r="T23" s="4">
        <f t="shared" si="18"/>
        <v>3.0426388510400102</v>
      </c>
      <c r="V23" s="4">
        <f>MAX(V21-V19,0)</f>
        <v>0</v>
      </c>
      <c r="W23" s="4">
        <f t="shared" ref="W23:Z23" si="19">MAX(W21-W19,0)</f>
        <v>0</v>
      </c>
      <c r="X23" s="4">
        <f t="shared" si="19"/>
        <v>0</v>
      </c>
      <c r="Y23" s="4">
        <f t="shared" si="19"/>
        <v>0</v>
      </c>
      <c r="Z23" s="4">
        <f t="shared" si="19"/>
        <v>0</v>
      </c>
    </row>
    <row r="24" spans="1:26">
      <c r="A24" t="s">
        <v>18</v>
      </c>
      <c r="B24" t="s">
        <v>12</v>
      </c>
      <c r="D24" s="4">
        <f>MAX(D18-D20,0)</f>
        <v>0</v>
      </c>
      <c r="E24" s="4">
        <f t="shared" ref="E24:H24" si="20">MAX(E18-E20,0)</f>
        <v>0</v>
      </c>
      <c r="F24" s="4">
        <f t="shared" si="20"/>
        <v>0</v>
      </c>
      <c r="G24" s="4">
        <f t="shared" si="20"/>
        <v>0</v>
      </c>
      <c r="H24" s="4">
        <f t="shared" si="20"/>
        <v>0</v>
      </c>
      <c r="J24" s="4">
        <f>MAX(J18-J20,0)</f>
        <v>0</v>
      </c>
      <c r="K24" s="4">
        <f t="shared" ref="K24:N24" si="21">MAX(K18-K20,0)</f>
        <v>0</v>
      </c>
      <c r="L24" s="4">
        <f t="shared" si="21"/>
        <v>0</v>
      </c>
      <c r="M24" s="4">
        <f t="shared" si="21"/>
        <v>0</v>
      </c>
      <c r="N24" s="4">
        <f t="shared" si="21"/>
        <v>0</v>
      </c>
      <c r="O24" s="4"/>
      <c r="P24" s="4">
        <f>MAX(P18-P20,0)</f>
        <v>0</v>
      </c>
      <c r="Q24" s="4">
        <f t="shared" ref="Q24:T24" si="22">MAX(Q18-Q20,0)</f>
        <v>0</v>
      </c>
      <c r="R24" s="4">
        <f t="shared" si="22"/>
        <v>0</v>
      </c>
      <c r="S24" s="4">
        <f t="shared" si="22"/>
        <v>0</v>
      </c>
      <c r="T24" s="4">
        <f t="shared" si="22"/>
        <v>0</v>
      </c>
      <c r="V24" s="4">
        <f>MAX(V18-V20,0)</f>
        <v>3.1465687606748816</v>
      </c>
      <c r="W24" s="4">
        <f t="shared" ref="W24:Z24" si="23">MAX(W18-W20,0)</f>
        <v>3.1780344482816218</v>
      </c>
      <c r="X24" s="4">
        <f t="shared" si="23"/>
        <v>0.38303345470446004</v>
      </c>
      <c r="Y24" s="4">
        <f t="shared" si="23"/>
        <v>1.3291861237985501</v>
      </c>
      <c r="Z24" s="4">
        <f t="shared" si="23"/>
        <v>2.303646766274511</v>
      </c>
    </row>
    <row r="25" spans="1:26">
      <c r="A25" t="s">
        <v>18</v>
      </c>
      <c r="B25" t="s">
        <v>13</v>
      </c>
      <c r="D25" s="4">
        <f>MAX(D19-D21,0)</f>
        <v>0</v>
      </c>
      <c r="E25" s="4">
        <f t="shared" ref="E25:H25" si="24">MAX(E19-E21,0)</f>
        <v>0</v>
      </c>
      <c r="F25" s="4">
        <f t="shared" si="24"/>
        <v>0</v>
      </c>
      <c r="G25" s="4">
        <f t="shared" si="24"/>
        <v>0</v>
      </c>
      <c r="H25" s="4">
        <f t="shared" si="24"/>
        <v>0</v>
      </c>
      <c r="J25" s="4">
        <f>MAX(J19-J21,0)</f>
        <v>0</v>
      </c>
      <c r="K25" s="4">
        <f t="shared" ref="K25:N25" si="25">MAX(K19-K21,0)</f>
        <v>0</v>
      </c>
      <c r="L25" s="4">
        <f t="shared" si="25"/>
        <v>0</v>
      </c>
      <c r="M25" s="4">
        <f t="shared" si="25"/>
        <v>0</v>
      </c>
      <c r="N25" s="4">
        <f t="shared" si="25"/>
        <v>0</v>
      </c>
      <c r="O25" s="4"/>
      <c r="P25" s="4">
        <f>MAX(P19-P21,0)</f>
        <v>0</v>
      </c>
      <c r="Q25" s="4">
        <f t="shared" ref="Q25:T25" si="26">MAX(Q19-Q21,0)</f>
        <v>0</v>
      </c>
      <c r="R25" s="4">
        <f t="shared" si="26"/>
        <v>0</v>
      </c>
      <c r="S25" s="4">
        <f t="shared" si="26"/>
        <v>0</v>
      </c>
      <c r="T25" s="4">
        <f t="shared" si="26"/>
        <v>0</v>
      </c>
      <c r="V25" s="4">
        <f>MAX(V19-V21,0)</f>
        <v>3.1780344482816218</v>
      </c>
      <c r="W25" s="4">
        <f t="shared" ref="W25:Z25" si="27">MAX(W19-W21,0)</f>
        <v>0.38303345470446004</v>
      </c>
      <c r="X25" s="4">
        <f t="shared" si="27"/>
        <v>1.3291861237985501</v>
      </c>
      <c r="Y25" s="4">
        <f t="shared" si="27"/>
        <v>2.303646766274511</v>
      </c>
      <c r="Z25" s="4">
        <f t="shared" si="27"/>
        <v>3.3070753908000086</v>
      </c>
    </row>
    <row r="27" spans="1:26">
      <c r="A27" t="s">
        <v>19</v>
      </c>
      <c r="B27" t="s">
        <v>12</v>
      </c>
      <c r="D27" s="4">
        <f>D18+D22</f>
        <v>98</v>
      </c>
      <c r="E27" s="4">
        <f>E18+E22+E30</f>
        <v>98.98</v>
      </c>
      <c r="F27" s="4">
        <f t="shared" ref="F27:H27" si="28">F18+F22+F30</f>
        <v>99.969800000000006</v>
      </c>
      <c r="G27" s="4">
        <f t="shared" si="28"/>
        <v>100.969498</v>
      </c>
      <c r="H27" s="4">
        <f t="shared" si="28"/>
        <v>101.97919298000001</v>
      </c>
      <c r="I27" s="4"/>
      <c r="J27" s="4">
        <f>J18+J22</f>
        <v>98</v>
      </c>
      <c r="K27" s="4">
        <f>K18+K22+K30</f>
        <v>98.98</v>
      </c>
      <c r="L27" s="4">
        <f t="shared" ref="L27:N27" si="29">L18+L22+L30</f>
        <v>99.969800000000006</v>
      </c>
      <c r="M27" s="4">
        <f t="shared" si="29"/>
        <v>101.96919600000001</v>
      </c>
      <c r="N27" s="4">
        <f t="shared" si="29"/>
        <v>104.00857992000002</v>
      </c>
      <c r="O27" s="4"/>
      <c r="P27" s="4">
        <f>P18+P22</f>
        <v>98</v>
      </c>
      <c r="Q27" s="4">
        <f>Q18+Q22+Q30</f>
        <v>98.98</v>
      </c>
      <c r="R27" s="4">
        <f t="shared" ref="R27:T27" si="30">R18+R22+R30</f>
        <v>97.143018661940019</v>
      </c>
      <c r="S27" s="4">
        <f t="shared" si="30"/>
        <v>98.998601711298775</v>
      </c>
      <c r="T27" s="4">
        <f t="shared" si="30"/>
        <v>101.06410552292718</v>
      </c>
      <c r="V27" s="4">
        <f>V18+V22</f>
        <v>95.146568760674882</v>
      </c>
      <c r="W27" s="4">
        <f>W18+W22+W30</f>
        <v>96.098034448281638</v>
      </c>
      <c r="X27" s="4">
        <f t="shared" ref="X27:Z27" si="31">X18+X22+X30</f>
        <v>94.232233454704442</v>
      </c>
      <c r="Y27" s="4">
        <f t="shared" si="31"/>
        <v>96.116878123798557</v>
      </c>
      <c r="Z27" s="4">
        <f t="shared" si="31"/>
        <v>98.039215686274474</v>
      </c>
    </row>
    <row r="28" spans="1:26">
      <c r="A28" t="s">
        <v>19</v>
      </c>
      <c r="B28" t="s">
        <v>13</v>
      </c>
      <c r="D28" s="4">
        <f>(1+SUMPRODUCT(D36:D37,D39:D40))*D27</f>
        <v>98.98</v>
      </c>
      <c r="E28" s="4">
        <f>(1+SUMPRODUCT(E36:E37,E39:E40))*E27</f>
        <v>99.969800000000006</v>
      </c>
      <c r="F28" s="4">
        <f>(1+SUMPRODUCT(F36:F37,F39:F40))*F27</f>
        <v>100.969498</v>
      </c>
      <c r="G28" s="4">
        <f>(1+SUMPRODUCT(G36:G37,G39:G40))*G27</f>
        <v>101.97919298000001</v>
      </c>
      <c r="H28" s="4">
        <f>(1+SUMPRODUCT(H36:H37,H39:H40))*H27</f>
        <v>102.99898490980001</v>
      </c>
      <c r="I28" s="4"/>
      <c r="J28" s="4">
        <f>(1+SUMPRODUCT(J36:J37,J39:J40))*J27</f>
        <v>98.98</v>
      </c>
      <c r="K28" s="4">
        <f>(1+SUMPRODUCT(K36:K37,K39:K40))*K27</f>
        <v>99.969800000000006</v>
      </c>
      <c r="L28" s="4">
        <f>(1+SUMPRODUCT(L36:L37,L39:L40))*L27</f>
        <v>101.96919600000001</v>
      </c>
      <c r="M28" s="4">
        <f>(1+SUMPRODUCT(M36:M37,M39:M40))*M27</f>
        <v>104.00857992000002</v>
      </c>
      <c r="N28" s="4">
        <f>(1+SUMPRODUCT(N36:N37,N39:N40))*N27</f>
        <v>106.08875151840002</v>
      </c>
      <c r="O28" s="4"/>
      <c r="P28" s="4">
        <f>(1+SUMPRODUCT(P36:P37,P39:P40))*P27</f>
        <v>98.98</v>
      </c>
      <c r="Q28" s="4">
        <f>(1+SUMPRODUCT(Q36:Q37,Q39:Q40))*Q27</f>
        <v>97.143018661940019</v>
      </c>
      <c r="R28" s="4">
        <f>(1+SUMPRODUCT(R36:R37,R39:R40))*R27</f>
        <v>99.08587903517882</v>
      </c>
      <c r="S28" s="4">
        <f>(1+SUMPRODUCT(S36:S37,S39:S40))*S27</f>
        <v>100.97857374552473</v>
      </c>
      <c r="T28" s="4">
        <f>(1+SUMPRODUCT(T36:T37,T39:T40))*T27</f>
        <v>103.08538763338572</v>
      </c>
      <c r="V28" s="4">
        <f>(1+SUMPRODUCT(V36:V37,V39:V40))*V27</f>
        <v>96.098034448281638</v>
      </c>
      <c r="W28" s="4">
        <f>(1+SUMPRODUCT(W36:W37,W39:W40))*W27</f>
        <v>94.23223345470447</v>
      </c>
      <c r="X28" s="4">
        <f>(1+SUMPRODUCT(X36:X37,X39:X40))*X27</f>
        <v>96.116878123798529</v>
      </c>
      <c r="Y28" s="4">
        <f>(1+SUMPRODUCT(Y36:Y37,Y39:Y40))*Y27</f>
        <v>98.039215686274503</v>
      </c>
      <c r="Z28" s="4">
        <f>(1+SUMPRODUCT(Z36:Z37,Z39:Z40))*Z27</f>
        <v>99.999999999999972</v>
      </c>
    </row>
    <row r="29" spans="1:26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V29" s="4"/>
      <c r="W29" s="4"/>
      <c r="X29" s="4"/>
      <c r="Y29" s="4"/>
      <c r="Z29" s="4"/>
    </row>
    <row r="30" spans="1:26">
      <c r="A30" t="s">
        <v>4</v>
      </c>
      <c r="B30" t="s">
        <v>12</v>
      </c>
      <c r="D30" s="4">
        <f>D8</f>
        <v>0</v>
      </c>
      <c r="E30" s="4">
        <f>D31</f>
        <v>0</v>
      </c>
      <c r="F30" s="4">
        <f t="shared" ref="F30:H30" si="32">E31</f>
        <v>0</v>
      </c>
      <c r="G30" s="4">
        <f t="shared" si="32"/>
        <v>0</v>
      </c>
      <c r="H30" s="4">
        <f t="shared" si="32"/>
        <v>0</v>
      </c>
      <c r="I30" s="4"/>
      <c r="J30" s="4">
        <f>$D$8</f>
        <v>0</v>
      </c>
      <c r="K30" s="4">
        <f>J31</f>
        <v>0</v>
      </c>
      <c r="L30" s="4">
        <f t="shared" ref="L30:N30" si="33">K31</f>
        <v>0</v>
      </c>
      <c r="M30" s="4">
        <f t="shared" si="33"/>
        <v>0</v>
      </c>
      <c r="N30" s="4">
        <f t="shared" si="33"/>
        <v>0</v>
      </c>
      <c r="O30" s="4"/>
      <c r="P30" s="4">
        <f>$D$8</f>
        <v>0</v>
      </c>
      <c r="Q30" s="4">
        <f>P31</f>
        <v>0</v>
      </c>
      <c r="R30" s="4">
        <f t="shared" ref="R30:T30" si="34">Q31</f>
        <v>4.3638661940022416E-2</v>
      </c>
      <c r="S30" s="4">
        <f t="shared" si="34"/>
        <v>-4.2765888701225663E-2</v>
      </c>
      <c r="T30" s="4">
        <f t="shared" si="34"/>
        <v>4.1910570927171875E-2</v>
      </c>
      <c r="V30" s="4">
        <f>V9</f>
        <v>0</v>
      </c>
      <c r="W30" s="4">
        <f>V31</f>
        <v>1.4210854715202004E-14</v>
      </c>
      <c r="X30" s="4">
        <f t="shared" ref="X30:Z30" si="35">W31</f>
        <v>-1.4210854715202004E-14</v>
      </c>
      <c r="Y30" s="4">
        <f t="shared" si="35"/>
        <v>1.4210854715202004E-14</v>
      </c>
      <c r="Z30" s="4">
        <f t="shared" si="35"/>
        <v>-2.8421709430404007E-14</v>
      </c>
    </row>
    <row r="31" spans="1:26">
      <c r="A31" t="s">
        <v>4</v>
      </c>
      <c r="B31" t="s">
        <v>13</v>
      </c>
      <c r="D31" s="4">
        <f>(D28-D27)-(D19-D18)-(D23-D22)-D30</f>
        <v>0</v>
      </c>
      <c r="E31" s="4">
        <f t="shared" ref="E31:H31" si="36">(E28-E27)-(E19-E18)-(E23-E22)-E30</f>
        <v>0</v>
      </c>
      <c r="F31" s="4">
        <f t="shared" si="36"/>
        <v>0</v>
      </c>
      <c r="G31" s="4">
        <f t="shared" si="36"/>
        <v>0</v>
      </c>
      <c r="H31" s="4">
        <f t="shared" si="36"/>
        <v>0</v>
      </c>
      <c r="I31" s="4"/>
      <c r="J31" s="4">
        <f>(J28-J27)-(J19-J18)-(J23-J22)-J30</f>
        <v>0</v>
      </c>
      <c r="K31" s="4">
        <f t="shared" ref="K31:N31" si="37">(K28-K27)-(K19-K18)-(K23-K22)-K30</f>
        <v>0</v>
      </c>
      <c r="L31" s="4">
        <f t="shared" si="37"/>
        <v>0</v>
      </c>
      <c r="M31" s="4">
        <f t="shared" si="37"/>
        <v>0</v>
      </c>
      <c r="N31" s="4">
        <f t="shared" si="37"/>
        <v>0</v>
      </c>
      <c r="O31" s="4"/>
      <c r="P31" s="4">
        <f>(P28-P27)-(P19-P18)-(P23-P22)-P30</f>
        <v>0</v>
      </c>
      <c r="Q31" s="4">
        <f t="shared" ref="Q31:T31" si="38">(Q28-Q27)-(Q19-Q18)-(Q23-Q22)-Q30</f>
        <v>4.3638661940022416E-2</v>
      </c>
      <c r="R31" s="4">
        <f t="shared" si="38"/>
        <v>-4.2765888701225663E-2</v>
      </c>
      <c r="S31" s="4">
        <f t="shared" si="38"/>
        <v>4.1910570927171875E-2</v>
      </c>
      <c r="T31" s="4">
        <f t="shared" si="38"/>
        <v>-4.1072359508632417E-2</v>
      </c>
      <c r="V31" s="4">
        <f>(V28-V27)-(V19-V18)-(V23-V22)-V30</f>
        <v>1.4210854715202004E-14</v>
      </c>
      <c r="W31" s="4">
        <f>(W28-W27)-(W19-W18)-(W23-W22)-W30</f>
        <v>-1.4210854715202004E-14</v>
      </c>
      <c r="X31" s="4">
        <f t="shared" ref="X31:Z31" si="39">(X28-X27)-(X19-X18)-(X23-X22)-X30</f>
        <v>1.4210854715202004E-14</v>
      </c>
      <c r="Y31" s="4">
        <f t="shared" si="39"/>
        <v>-2.8421709430404007E-14</v>
      </c>
      <c r="Z31" s="4">
        <f t="shared" si="39"/>
        <v>2.8421709430404007E-14</v>
      </c>
    </row>
    <row r="34" spans="1:26">
      <c r="A34" t="s">
        <v>20</v>
      </c>
      <c r="D34" s="1">
        <v>0.01</v>
      </c>
      <c r="E34" s="1">
        <v>0.01</v>
      </c>
      <c r="F34" s="1">
        <v>0.01</v>
      </c>
      <c r="G34" s="1">
        <v>0.01</v>
      </c>
      <c r="H34" s="1">
        <v>0.01</v>
      </c>
      <c r="J34" s="1">
        <v>0.01</v>
      </c>
      <c r="K34" s="1">
        <v>0.01</v>
      </c>
      <c r="L34" s="1">
        <v>0.02</v>
      </c>
      <c r="M34" s="1">
        <v>0.02</v>
      </c>
      <c r="N34" s="1">
        <v>0.02</v>
      </c>
      <c r="O34" s="1"/>
      <c r="P34" s="1">
        <v>0.01</v>
      </c>
      <c r="Q34" s="1">
        <v>-1.9E-2</v>
      </c>
      <c r="R34" s="1">
        <v>0.02</v>
      </c>
      <c r="S34" s="1">
        <v>0.02</v>
      </c>
      <c r="T34" s="1">
        <v>0.02</v>
      </c>
      <c r="V34" s="1">
        <v>0.01</v>
      </c>
      <c r="W34" s="1">
        <v>0.01</v>
      </c>
      <c r="X34" s="1">
        <v>0.01</v>
      </c>
      <c r="Y34" s="1">
        <v>0.01</v>
      </c>
      <c r="Z34" s="1">
        <v>0.01</v>
      </c>
    </row>
    <row r="35" spans="1:26"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V35" s="1"/>
      <c r="W35" s="1"/>
      <c r="X35" s="1"/>
      <c r="Y35" s="1"/>
      <c r="Z35" s="1"/>
    </row>
    <row r="36" spans="1:26">
      <c r="A36" t="s">
        <v>21</v>
      </c>
      <c r="B36" t="s">
        <v>22</v>
      </c>
      <c r="D36" s="1">
        <f>IF(D24=0,0,D18/D27)</f>
        <v>0</v>
      </c>
      <c r="E36" s="1">
        <f>IF(E24=0,0,E18/E27)</f>
        <v>0</v>
      </c>
      <c r="F36" s="1">
        <f>IF(F24=0,0,F18/F27)</f>
        <v>0</v>
      </c>
      <c r="G36" s="1">
        <f>IF(G24=0,0,G18/G27)</f>
        <v>0</v>
      </c>
      <c r="H36" s="1">
        <f>IF(H24=0,0,H18/H27)</f>
        <v>0</v>
      </c>
      <c r="J36" s="1">
        <f>IF(J24=0,0,J18/J27)</f>
        <v>0</v>
      </c>
      <c r="K36" s="1">
        <f>IF(K24=0,0,K18/K27)</f>
        <v>0</v>
      </c>
      <c r="L36" s="1">
        <f>IF(L24=0,0,L18/L27)</f>
        <v>0</v>
      </c>
      <c r="M36" s="1">
        <f>IF(M24=0,0,M18/M27)</f>
        <v>0</v>
      </c>
      <c r="N36" s="1">
        <f>IF(N24=0,0,N18/N27)</f>
        <v>0</v>
      </c>
      <c r="O36" s="1"/>
      <c r="P36" s="1">
        <f>P18/P27</f>
        <v>0.97088335470076415</v>
      </c>
      <c r="Q36" s="1">
        <f>Q18/Q27</f>
        <v>0.97088335470076403</v>
      </c>
      <c r="R36" s="1">
        <f>R18/R27</f>
        <v>0.97003608445229439</v>
      </c>
      <c r="S36" s="1">
        <f>S18/S27</f>
        <v>0.97089126979890117</v>
      </c>
      <c r="T36" s="1">
        <f>T18/T27</f>
        <v>0.97006959275005455</v>
      </c>
      <c r="V36" s="1">
        <f>IF(V24=0,0,V18/V27)</f>
        <v>1</v>
      </c>
      <c r="W36" s="1">
        <f>IF(W24=0,0,W18/W27)</f>
        <v>0.99999999999999989</v>
      </c>
      <c r="X36" s="1">
        <f>IF(X24=0,0,X18/X27)</f>
        <v>1.0000000000000002</v>
      </c>
      <c r="Y36" s="1">
        <f>IF(Y24=0,0,Y18/Y27)</f>
        <v>0.99999999999999989</v>
      </c>
      <c r="Z36" s="1">
        <f>IF(Z24=0,0,Z18/Z27)</f>
        <v>1.0000000000000002</v>
      </c>
    </row>
    <row r="37" spans="1:26">
      <c r="A37" t="s">
        <v>23</v>
      </c>
      <c r="B37" t="s">
        <v>22</v>
      </c>
      <c r="D37" s="2">
        <f>1-D36</f>
        <v>1</v>
      </c>
      <c r="E37" s="2">
        <f t="shared" ref="E37:H37" si="40">1-E36</f>
        <v>1</v>
      </c>
      <c r="F37" s="2">
        <f t="shared" si="40"/>
        <v>1</v>
      </c>
      <c r="G37" s="2">
        <f t="shared" si="40"/>
        <v>1</v>
      </c>
      <c r="H37" s="2">
        <f t="shared" si="40"/>
        <v>1</v>
      </c>
      <c r="J37" s="2">
        <f>1-J36</f>
        <v>1</v>
      </c>
      <c r="K37" s="2">
        <f t="shared" ref="K37" si="41">1-K36</f>
        <v>1</v>
      </c>
      <c r="L37" s="2">
        <f t="shared" ref="L37" si="42">1-L36</f>
        <v>1</v>
      </c>
      <c r="M37" s="2">
        <f t="shared" ref="M37" si="43">1-M36</f>
        <v>1</v>
      </c>
      <c r="N37" s="2">
        <f t="shared" ref="N37" si="44">1-N36</f>
        <v>1</v>
      </c>
      <c r="O37" s="2"/>
      <c r="P37" s="2">
        <f>1-P36</f>
        <v>2.9116645299235855E-2</v>
      </c>
      <c r="Q37" s="2">
        <f t="shared" ref="Q37" si="45">1-Q36</f>
        <v>2.9116645299235966E-2</v>
      </c>
      <c r="R37" s="2">
        <f t="shared" ref="R37" si="46">1-R36</f>
        <v>2.9963915547705611E-2</v>
      </c>
      <c r="S37" s="2">
        <f t="shared" ref="S37" si="47">1-S36</f>
        <v>2.9108730201098831E-2</v>
      </c>
      <c r="T37" s="2">
        <f t="shared" ref="T37" si="48">1-T36</f>
        <v>2.9930407249945445E-2</v>
      </c>
      <c r="V37" s="2">
        <f>1-V36</f>
        <v>0</v>
      </c>
      <c r="W37" s="2">
        <f t="shared" ref="W37" si="49">1-W36</f>
        <v>0</v>
      </c>
      <c r="X37" s="2">
        <f t="shared" ref="X37" si="50">1-X36</f>
        <v>0</v>
      </c>
      <c r="Y37" s="2">
        <f t="shared" ref="Y37" si="51">1-Y36</f>
        <v>0</v>
      </c>
      <c r="Z37" s="2">
        <f t="shared" ref="Z37" si="52">1-Z36</f>
        <v>0</v>
      </c>
    </row>
    <row r="39" spans="1:26">
      <c r="A39" t="s">
        <v>24</v>
      </c>
      <c r="B39" t="s">
        <v>25</v>
      </c>
      <c r="D39" s="1">
        <f>D19/D18-1</f>
        <v>1.0000000000000009E-2</v>
      </c>
      <c r="E39" s="1">
        <f>E19/E18-1</f>
        <v>1.0000000000000231E-2</v>
      </c>
      <c r="F39" s="1">
        <f>F19/F18-1</f>
        <v>9.9999999999997868E-3</v>
      </c>
      <c r="G39" s="1">
        <f>G19/G18-1</f>
        <v>1.0000000000000009E-2</v>
      </c>
      <c r="H39" s="1">
        <f>H19/H18-1</f>
        <v>1.0000000000000009E-2</v>
      </c>
      <c r="J39" s="1">
        <f>J19/J18-1</f>
        <v>1.0000000000000009E-2</v>
      </c>
      <c r="K39" s="1">
        <f>K19/K18-1</f>
        <v>-1.9415599957783858E-2</v>
      </c>
      <c r="L39" s="1">
        <f>L19/L18-1</f>
        <v>2.0000000000000018E-2</v>
      </c>
      <c r="M39" s="1">
        <f>M19/M18-1</f>
        <v>1.9999999999999796E-2</v>
      </c>
      <c r="N39" s="1">
        <f>N19/N18-1</f>
        <v>2.0000000000000018E-2</v>
      </c>
      <c r="O39" s="1"/>
      <c r="P39" s="1">
        <f>P19/P18-1</f>
        <v>1.0000000000000009E-2</v>
      </c>
      <c r="Q39" s="1">
        <f>Q19/Q18-1</f>
        <v>-1.9415599957783858E-2</v>
      </c>
      <c r="R39" s="1">
        <f>R19/R18-1</f>
        <v>2.0000000000000018E-2</v>
      </c>
      <c r="S39" s="1">
        <f>S19/S18-1</f>
        <v>1.9999999999999796E-2</v>
      </c>
      <c r="T39" s="1">
        <f>T19/T18-1</f>
        <v>2.0000000000000018E-2</v>
      </c>
      <c r="V39" s="1">
        <f>V19/V18-1</f>
        <v>1.0000000000000009E-2</v>
      </c>
      <c r="W39" s="1">
        <f>W19/W18-1</f>
        <v>-1.9415599957783858E-2</v>
      </c>
      <c r="X39" s="1">
        <f>X19/X18-1</f>
        <v>2.0000000000000018E-2</v>
      </c>
      <c r="Y39" s="1">
        <f>Y19/Y18-1</f>
        <v>1.9999999999999796E-2</v>
      </c>
      <c r="Z39" s="1">
        <f>Z19/Z18-1</f>
        <v>2.0000000000000018E-2</v>
      </c>
    </row>
    <row r="40" spans="1:26">
      <c r="A40" t="s">
        <v>23</v>
      </c>
      <c r="B40" t="s">
        <v>25</v>
      </c>
      <c r="D40" s="1">
        <f>D15</f>
        <v>0.01</v>
      </c>
      <c r="E40" s="1">
        <f>E15</f>
        <v>0.01</v>
      </c>
      <c r="F40" s="1">
        <f>F15</f>
        <v>0.01</v>
      </c>
      <c r="G40" s="1">
        <f>G15</f>
        <v>0.01</v>
      </c>
      <c r="H40" s="1">
        <f>H15</f>
        <v>0.01</v>
      </c>
      <c r="J40" s="1">
        <f>J15</f>
        <v>0.01</v>
      </c>
      <c r="K40" s="1">
        <f>K15</f>
        <v>0.01</v>
      </c>
      <c r="L40" s="1">
        <f>L15</f>
        <v>0.02</v>
      </c>
      <c r="M40" s="1">
        <f>M15</f>
        <v>0.02</v>
      </c>
      <c r="N40" s="1">
        <f>N15</f>
        <v>0.02</v>
      </c>
      <c r="O40" s="1"/>
      <c r="P40" s="1">
        <f>P15</f>
        <v>0.01</v>
      </c>
      <c r="Q40" s="1">
        <f>Q15</f>
        <v>0.01</v>
      </c>
      <c r="R40" s="1">
        <f>R15</f>
        <v>0.02</v>
      </c>
      <c r="S40" s="1">
        <f>S15</f>
        <v>0.02</v>
      </c>
      <c r="T40" s="1">
        <f>T15</f>
        <v>0.02</v>
      </c>
      <c r="V40" s="1">
        <f>V15</f>
        <v>0.01</v>
      </c>
      <c r="W40" s="1">
        <f>W15</f>
        <v>0.01</v>
      </c>
      <c r="X40" s="1">
        <f>X15</f>
        <v>0.02</v>
      </c>
      <c r="Y40" s="1">
        <f>Y15</f>
        <v>0.02</v>
      </c>
      <c r="Z40" s="1">
        <f>Z15</f>
        <v>0.02</v>
      </c>
    </row>
    <row r="41" spans="1:26">
      <c r="A41" t="s">
        <v>26</v>
      </c>
      <c r="B41" t="s">
        <v>25</v>
      </c>
      <c r="D41" s="1">
        <f>SUMPRODUCT(D36:D37,D39:D40)</f>
        <v>0.01</v>
      </c>
      <c r="E41" s="1">
        <f t="shared" ref="E41:H41" si="53">SUMPRODUCT(E36:E37,E39:E40)</f>
        <v>0.01</v>
      </c>
      <c r="F41" s="1">
        <f t="shared" si="53"/>
        <v>0.01</v>
      </c>
      <c r="G41" s="1">
        <f t="shared" si="53"/>
        <v>0.01</v>
      </c>
      <c r="H41" s="1">
        <f t="shared" si="53"/>
        <v>0.01</v>
      </c>
      <c r="I41" s="1"/>
      <c r="J41" s="1">
        <f t="shared" ref="J41" si="54">SUMPRODUCT(J36:J37,J39:J40)</f>
        <v>0.01</v>
      </c>
      <c r="K41" s="1">
        <f t="shared" ref="K41" si="55">SUMPRODUCT(K36:K37,K39:K40)</f>
        <v>0.01</v>
      </c>
      <c r="L41" s="1">
        <f t="shared" ref="L41" si="56">SUMPRODUCT(L36:L37,L39:L40)</f>
        <v>0.02</v>
      </c>
      <c r="M41" s="1">
        <f t="shared" ref="M41" si="57">SUMPRODUCT(M36:M37,M39:M40)</f>
        <v>0.02</v>
      </c>
      <c r="N41" s="1">
        <f t="shared" ref="N41" si="58">SUMPRODUCT(N36:N37,N39:N40)</f>
        <v>0.02</v>
      </c>
      <c r="O41" s="1"/>
      <c r="P41" s="1">
        <f t="shared" ref="P41" si="59">SUMPRODUCT(P36:P37,P39:P40)</f>
        <v>1.0000000000000007E-2</v>
      </c>
      <c r="Q41" s="1">
        <f t="shared" ref="Q41" si="60">SUMPRODUCT(Q36:Q37,Q39:Q40)</f>
        <v>-1.8559116367548843E-2</v>
      </c>
      <c r="R41" s="1">
        <f t="shared" ref="R41" si="61">SUMPRODUCT(R36:R37,R39:R40)</f>
        <v>2.0000000000000018E-2</v>
      </c>
      <c r="S41" s="1">
        <f t="shared" ref="S41" si="62">SUMPRODUCT(S36:S37,S39:S40)</f>
        <v>1.9999999999999803E-2</v>
      </c>
      <c r="T41" s="1">
        <f t="shared" ref="T41" si="63">SUMPRODUCT(T36:T37,T39:T40)</f>
        <v>2.0000000000000018E-2</v>
      </c>
      <c r="V41" s="1">
        <f t="shared" ref="V41" si="64">SUMPRODUCT(V36:V37,V39:V40)</f>
        <v>1.0000000000000009E-2</v>
      </c>
      <c r="W41" s="1">
        <f t="shared" ref="W41" si="65">SUMPRODUCT(W36:W37,W39:W40)</f>
        <v>-1.9415599957783854E-2</v>
      </c>
      <c r="X41" s="1">
        <f t="shared" ref="X41" si="66">SUMPRODUCT(X36:X37,X39:X40)</f>
        <v>2.0000000000000021E-2</v>
      </c>
      <c r="Y41" s="1">
        <f t="shared" ref="Y41" si="67">SUMPRODUCT(Y36:Y37,Y39:Y40)</f>
        <v>1.9999999999999792E-2</v>
      </c>
      <c r="Z41" s="1">
        <f t="shared" ref="Z41" si="68">SUMPRODUCT(Z36:Z37,Z39:Z40)</f>
        <v>2.0000000000000021E-2</v>
      </c>
    </row>
  </sheetData>
  <mergeCells count="3">
    <mergeCell ref="D10:H10"/>
    <mergeCell ref="J10:N10"/>
    <mergeCell ref="P10:T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rkul_x00e6_retype xmlns="9DA7892D-B06B-4352-8B91-781A7BDA57AC">Ikke en information</Cirkul_x00e6_retype>
    <Ansvarlig xmlns="9DA7892D-B06B-4352-8B91-781A7BDA57AC">
      <UserInfo>
        <DisplayName>Kasper Andersen</DisplayName>
        <AccountId>47</AccountId>
        <AccountType/>
      </UserInfo>
    </Ansvarlig>
    <Resume xmlns="9DA7892D-B06B-4352-8B91-781A7BDA57AC" xsi:nil="true"/>
    <Cirkul_x00e6_renummer xmlns="9DA7892D-B06B-4352-8B91-781A7BDA57AC" xsi:nil="true"/>
    <Procesord xmlns="9DA7892D-B06B-4352-8B91-781A7BDA57AC">Andet</Procesord>
    <OldDocID xmlns="9DA7892D-B06B-4352-8B91-781A7BDA57AC" xsi:nil="true"/>
    <TaxCatchAll xmlns="fa223768-a66b-41fd-bd09-58758383dc08">
      <Value>97</Value>
      <Value>96</Value>
      <Value>95</Value>
    </TaxCatchAll>
    <Dokument_x0020_type xmlns="9DA7892D-B06B-4352-8B91-781A7BDA57AC">Udgående</Dokument_x0020_type>
    <c3ccde630d2f46bf94589b3208a8bd7f xmlns="9DA7892D-B06B-4352-8B91-781A7BDA57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RISIKO</TermName>
          <TermId xmlns="http://schemas.microsoft.com/office/infopath/2007/PartnerControls">58fe736a-8dd6-4b77-b881-782e494ae830</TermId>
        </TermInfo>
        <TermInfo xmlns="http://schemas.microsoft.com/office/infopath/2007/PartnerControls">
          <TermName xmlns="http://schemas.microsoft.com/office/infopath/2007/PartnerControls">PROGNOSE</TermName>
          <TermId xmlns="http://schemas.microsoft.com/office/infopath/2007/PartnerControls">db1ab96b-7a22-4269-8187-16c58399d38c</TermId>
        </TermInfo>
        <TermInfo xmlns="http://schemas.microsoft.com/office/infopath/2007/PartnerControls">
          <TermName xmlns="http://schemas.microsoft.com/office/infopath/2007/PartnerControls">MARKEDSRENTEPRODUKT</TermName>
          <TermId xmlns="http://schemas.microsoft.com/office/infopath/2007/PartnerControls">bad6a6e6-be1e-4163-b0da-0e473976d248</TermId>
        </TermInfo>
      </Terms>
    </c3ccde630d2f46bf94589b3208a8bd7f>
    <Classification xmlns="9DA7892D-B06B-4352-8B91-781A7BDA57AC">Offentlig</Classification>
    <Dokumentdato xmlns="9DA7892D-B06B-4352-8B91-781A7BDA57AC">2018-11-27T23:00:00+00:00</Dokumentdato>
    <Afsender xmlns="9DA7892D-B06B-4352-8B91-781A7BDA57AC">
      <UserInfo>
        <DisplayName/>
        <AccountId xsi:nil="true"/>
        <AccountType/>
      </UserInfo>
    </Afsender>
    <Bem_x00e6_rkninger xmlns="9DA7892D-B06B-4352-8B91-781A7BDA57AC" xsi:nil="true"/>
    <MigreretDokument xmlns="9DA7892D-B06B-4352-8B91-781A7BDA57AC">false</MigreretDokument>
    <Publiceringsdato xmlns="9DA7892D-B06B-4352-8B91-781A7BDA57AC" xsi:nil="true"/>
    <KCSagsID xmlns="9DA7892D-B06B-4352-8B91-781A7BDA57AC" xsi:nil="true"/>
    <LocalAttachment xmlns="http://schemas.microsoft.com/sharepoint/v3">true</LocalAttachment>
    <CaseRecordNumber xmlns="http://schemas.microsoft.com/sharepoint/v3">0</CaseRecordNumber>
    <CaseID xmlns="http://schemas.microsoft.com/sharepoint/v3">GES-2017-00173</CaseID>
    <RegistrationDate xmlns="http://schemas.microsoft.com/sharepoint/v3" xsi:nil="true"/>
    <Related xmlns="http://schemas.microsoft.com/sharepoint/v3">false</Related>
    <CCMSystemID xmlns="http://schemas.microsoft.com/sharepoint/v3">a6110ba3-8652-4bfa-b896-1832244e4f67</CCMSystemID>
    <CCMVisualId xmlns="http://schemas.microsoft.com/sharepoint/v3">GES-2017-00173</CCMVisualId>
    <Finalized xmlns="http://schemas.microsoft.com/sharepoint/v3">false</Finalized>
    <DocID xmlns="http://schemas.microsoft.com/sharepoint/v3">372997</DocID>
    <CCMTemplateID xmlns="http://schemas.microsoft.com/sharepoint/v3">0</CCMTemplate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7A21B8EEB0C94488DA685B88B67BF72" ma:contentTypeVersion="1" ma:contentTypeDescription="GetOrganized dokument" ma:contentTypeScope="" ma:versionID="13eafc16ba2f2e1ebffff06f0fa5e39c">
  <xsd:schema xmlns:xsd="http://www.w3.org/2001/XMLSchema" xmlns:xs="http://www.w3.org/2001/XMLSchema" xmlns:p="http://schemas.microsoft.com/office/2006/metadata/properties" xmlns:ns1="http://schemas.microsoft.com/sharepoint/v3" xmlns:ns2="9DA7892D-B06B-4352-8B91-781A7BDA57AC" xmlns:ns3="fa223768-a66b-41fd-bd09-58758383dc08" targetNamespace="http://schemas.microsoft.com/office/2006/metadata/properties" ma:root="true" ma:fieldsID="a3bf68e4d39259d4492912b5fcb0af24" ns1:_="" ns2:_="" ns3:_="">
    <xsd:import namespace="http://schemas.microsoft.com/sharepoint/v3"/>
    <xsd:import namespace="9DA7892D-B06B-4352-8B91-781A7BDA57AC"/>
    <xsd:import namespace="fa223768-a66b-41fd-bd09-58758383dc08"/>
    <xsd:element name="properties">
      <xsd:complexType>
        <xsd:sequence>
          <xsd:element name="documentManagement">
            <xsd:complexType>
              <xsd:all>
                <xsd:element ref="ns2:Classification" minOccurs="0"/>
                <xsd:element ref="ns2:Ansvarlig"/>
                <xsd:element ref="ns2:Afsender" minOccurs="0"/>
                <xsd:element ref="ns2:Resume" minOccurs="0"/>
                <xsd:element ref="ns2:Bem_x00e6_rkninger" minOccurs="0"/>
                <xsd:element ref="ns2:Dokumentdato" minOccurs="0"/>
                <xsd:element ref="ns2:Dokument_x0020_type" minOccurs="0"/>
                <xsd:element ref="ns2:Procesord" minOccurs="0"/>
                <xsd:element ref="ns2:Cirkul_x00e6_renummer" minOccurs="0"/>
                <xsd:element ref="ns2:Cirkul_x00e6_retype" minOccurs="0"/>
                <xsd:element ref="ns2:OldDocID" minOccurs="0"/>
                <xsd:element ref="ns2:MigreretDokument" minOccurs="0"/>
                <xsd:element ref="ns2:KCSagsID" minOccurs="0"/>
                <xsd:element ref="ns2:Publiceringsdato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3ccde630d2f46bf94589b3208a8bd7f" minOccurs="0"/>
                <xsd:element ref="ns3:TaxCatchAll" minOccurs="0"/>
                <xsd:element ref="ns2:Er_x0020_publicer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24" nillable="true" ma:displayName="Sags ID" ma:default="Tildeler" ma:internalName="CaseID" ma:readOnly="true">
      <xsd:simpleType>
        <xsd:restriction base="dms:Text"/>
      </xsd:simpleType>
    </xsd:element>
    <xsd:element name="CCMVisualId" ma:index="25" nillable="true" ma:displayName="Sags ID" ma:default="Tildeler" ma:internalName="CCMVisualId" ma:readOnly="true">
      <xsd:simpleType>
        <xsd:restriction base="dms:Text"/>
      </xsd:simpleType>
    </xsd:element>
    <xsd:element name="DocID" ma:index="26" nillable="true" ma:displayName="Dok ID" ma:default="Tildeler" ma:internalName="DocID" ma:readOnly="true">
      <xsd:simpleType>
        <xsd:restriction base="dms:Text"/>
      </xsd:simpleType>
    </xsd:element>
    <xsd:element name="Finalized" ma:index="27" nillable="true" ma:displayName="Endeligt" ma:default="False" ma:internalName="Finalized" ma:readOnly="true">
      <xsd:simpleType>
        <xsd:restriction base="dms:Boolean"/>
      </xsd:simpleType>
    </xsd:element>
    <xsd:element name="Related" ma:index="28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9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30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1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2" nillable="true" ma:displayName="Skabelonnavn" ma:internalName="CCMTemplateName" ma:readOnly="true">
      <xsd:simpleType>
        <xsd:restriction base="dms:Text"/>
      </xsd:simpleType>
    </xsd:element>
    <xsd:element name="CCMTemplateVersion" ma:index="33" nillable="true" ma:displayName="Skabelonversion" ma:internalName="CCMTemplateVersion" ma:readOnly="true">
      <xsd:simpleType>
        <xsd:restriction base="dms:Text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5" nillable="true" ma:displayName="CCMSystemID" ma:hidden="true" ma:internalName="CCMSystemID" ma:readOnly="true">
      <xsd:simpleType>
        <xsd:restriction base="dms:Text"/>
      </xsd:simpleType>
    </xsd:element>
    <xsd:element name="WasEncrypted" ma:index="36" nillable="true" ma:displayName="Krypteret" ma:default="False" ma:internalName="WasEncrypted" ma:readOnly="true">
      <xsd:simpleType>
        <xsd:restriction base="dms:Boolean"/>
      </xsd:simpleType>
    </xsd:element>
    <xsd:element name="WasSigned" ma:index="37" nillable="true" ma:displayName="Signeret" ma:default="False" ma:internalName="WasSigned" ma:readOnly="true">
      <xsd:simpleType>
        <xsd:restriction base="dms:Boolean"/>
      </xsd:simpleType>
    </xsd:element>
    <xsd:element name="MailHasAttachments" ma:index="38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9" nillable="true" ma:displayName="Samtale" ma:internalName="CCMConvers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7892D-B06B-4352-8B91-781A7BDA57AC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default="Offentlig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Ansvarlig" ma:index="3" ma:displayName="Ansvarlig" ma:default="47;#Kasper Andersen" ma:list="UserInfo" ma:SharePointGroup="0" ma:internalName="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sender" ma:index="4" nillable="true" ma:displayName="Afsender/Modtager" ma:list="UserInfo" ma:SearchPeopleOnly="false" ma:SharePointGroup="0" ma:internalName="Afsend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ume" ma:index="5" nillable="true" ma:displayName="Resume" ma:internalName="Resume">
      <xsd:simpleType>
        <xsd:restriction base="dms:Note"/>
      </xsd:simpleType>
    </xsd:element>
    <xsd:element name="Bem_x00e6_rkninger" ma:index="6" nillable="true" ma:displayName="Bemærkninger" ma:internalName="Bem_x00e6_rkninger">
      <xsd:simpleType>
        <xsd:restriction base="dms:Note"/>
      </xsd:simpleType>
    </xsd:element>
    <xsd:element name="Dokumentdato" ma:index="7" nillable="true" ma:displayName="Dokumentdato" ma:default="[today]" ma:format="DateOnly" ma:internalName="Dokumentdato">
      <xsd:simpleType>
        <xsd:restriction base="dms:DateTime"/>
      </xsd:simpleType>
    </xsd:element>
    <xsd:element name="Dokument_x0020_type" ma:index="8" nillable="true" ma:displayName="Dokumentkategori" ma:default="Udgående" ma:format="Dropdown" ma:internalName="Dokument_x0020_type">
      <xsd:simpleType>
        <xsd:restriction base="dms:Choice">
          <xsd:enumeration value="Udgående"/>
          <xsd:enumeration value="Indgående"/>
          <xsd:enumeration value="Internt"/>
        </xsd:restriction>
      </xsd:simpleType>
    </xsd:element>
    <xsd:element name="Procesord" ma:index="9" nillable="true" ma:displayName="Dokumenttype" ma:default="Andet" ma:format="Dropdown" ma:internalName="Procesord">
      <xsd:simpleType>
        <xsd:restriction base="dms:Choice">
          <xsd:enumeration value="Afgørelse/dom/kendelse"/>
          <xsd:enumeration value="Aftale/kontrakt"/>
          <xsd:enumeration value="Ansøgning"/>
          <xsd:enumeration value="Bekendtgørelsesdokument"/>
          <xsd:enumeration value="Budget"/>
          <xsd:enumeration value="Cirkulære"/>
          <xsd:enumeration value="Dagsorden"/>
          <xsd:enumeration value="Debatindlæg"/>
          <xsd:enumeration value="Direktivdokument"/>
          <xsd:enumeration value="Faktura/regning"/>
          <xsd:enumeration value="Foredrag"/>
          <xsd:enumeration value="Høringssvar"/>
          <xsd:enumeration value="Kommissorium"/>
          <xsd:enumeration value="Lovdokument"/>
          <xsd:enumeration value="Medlemsinformation"/>
          <xsd:enumeration value="Nyhed"/>
          <xsd:enumeration value="Projektbeskrivelse"/>
          <xsd:enumeration value="Rapport"/>
          <xsd:enumeration value="Referat"/>
          <xsd:enumeration value="Responsum"/>
          <xsd:enumeration value="Talepapir"/>
          <xsd:enumeration value="Vejledning"/>
          <xsd:enumeration value="Årsrapport/regnskab"/>
          <xsd:enumeration value="Andet"/>
        </xsd:restriction>
      </xsd:simpleType>
    </xsd:element>
    <xsd:element name="Cirkul_x00e6_renummer" ma:index="11" nillable="true" ma:displayName="Informationsnummer" ma:internalName="Cirkul_x00e6_renummer">
      <xsd:simpleType>
        <xsd:restriction base="dms:Text">
          <xsd:maxLength value="255"/>
        </xsd:restriction>
      </xsd:simpleType>
    </xsd:element>
    <xsd:element name="Cirkul_x00e6_retype" ma:index="12" nillable="true" ma:displayName="Informationstype" ma:default="Ikke en information" ma:format="Dropdown" ma:internalName="Cirkul_x00e6_retype">
      <xsd:simpleType>
        <xsd:restriction base="dms:Choice">
          <xsd:enumeration value="Ikke en information"/>
          <xsd:enumeration value="Skade information"/>
          <xsd:enumeration value="F&amp;P information"/>
          <xsd:enumeration value="Motor information"/>
          <xsd:enumeration value="Sø information"/>
          <xsd:enumeration value="DFIM information"/>
          <xsd:enumeration value="FAH information"/>
          <xsd:enumeration value="Pant information"/>
          <xsd:enumeration value="Redning information"/>
          <xsd:enumeration value="LP information"/>
          <xsd:enumeration value="Bestyrelsen"/>
        </xsd:restriction>
      </xsd:simpleType>
    </xsd:element>
    <xsd:element name="OldDocID" ma:index="14" nillable="true" ma:displayName="Gammelt Dokument ID" ma:internalName="OldDocID">
      <xsd:simpleType>
        <xsd:restriction base="dms:Text">
          <xsd:maxLength value="255"/>
        </xsd:restriction>
      </xsd:simpleType>
    </xsd:element>
    <xsd:element name="MigreretDokument" ma:index="15" nillable="true" ma:displayName="Migreret Dokument" ma:default="0" ma:internalName="MigreretDokument">
      <xsd:simpleType>
        <xsd:restriction base="dms:Boolean"/>
      </xsd:simpleType>
    </xsd:element>
    <xsd:element name="KCSagsID" ma:index="16" nillable="true" ma:displayName="KCSagsID" ma:internalName="KCSagsID">
      <xsd:simpleType>
        <xsd:restriction base="dms:Text"/>
      </xsd:simpleType>
    </xsd:element>
    <xsd:element name="Publiceringsdato" ma:index="17" nillable="true" ma:displayName="Publiceringsdato" ma:format="DateTime" ma:internalName="Publiceringsdato">
      <xsd:simpleType>
        <xsd:restriction base="dms:DateTime"/>
      </xsd:simpleType>
    </xsd:element>
    <xsd:element name="c3ccde630d2f46bf94589b3208a8bd7f" ma:index="41" nillable="true" ma:taxonomy="true" ma:internalName="c3ccde630d2f46bf94589b3208a8bd7f" ma:taxonomyFieldName="S_x00f8_geord" ma:displayName="Søgeord" ma:default="95;#RISIKO|58fe736a-8dd6-4b77-b881-782e494ae830;#96;#PROGNOSE|db1ab96b-7a22-4269-8187-16c58399d38c;#97;#MARKEDSRENTEPRODUKT|bad6a6e6-be1e-4163-b0da-0e473976d248" ma:fieldId="{c3ccde63-0d2f-46bf-9458-9b3208a8bd7f}" ma:taxonomyMulti="true" ma:sspId="3cfcbf72-5f5f-44aa-b068-986cc59421ad" ma:termSetId="d89dc692-220b-472a-b5ae-b3693bfdd0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_x0020_publiceret" ma:index="43" nillable="true" ma:displayName="Er publiceret" ma:internalName="Er_x0020_publiceret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3768-a66b-41fd-bd09-58758383dc08" elementFormDefault="qualified">
    <xsd:import namespace="http://schemas.microsoft.com/office/2006/documentManagement/types"/>
    <xsd:import namespace="http://schemas.microsoft.com/office/infopath/2007/PartnerControls"/>
    <xsd:element name="TaxCatchAll" ma:index="42" nillable="true" ma:displayName="Taxonomy Catch All Column" ma:hidden="true" ma:list="{ac0875a3-473b-44aa-8863-a0ed16e92136}" ma:internalName="TaxCatchAll" ma:showField="CatchAllData" ma:web="fa223768-a66b-41fd-bd09-58758383d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>http://devisabella/cases/GES/Dokumenter/GES_GetOrganizeddokument.xsn</xsnLocation>
  <cached>False</cached>
  <openByDefault>True</openByDefault>
  <xsnScope>http://devisabella/cases/GES/Definition/Dokumenter</xsnScope>
</customXsn>
</file>

<file path=customXml/itemProps1.xml><?xml version="1.0" encoding="utf-8"?>
<ds:datastoreItem xmlns:ds="http://schemas.openxmlformats.org/officeDocument/2006/customXml" ds:itemID="{75464B45-159E-4BF5-8F12-32B3BD87DA11}"/>
</file>

<file path=customXml/itemProps2.xml><?xml version="1.0" encoding="utf-8"?>
<ds:datastoreItem xmlns:ds="http://schemas.openxmlformats.org/officeDocument/2006/customXml" ds:itemID="{5DDE36E3-6225-4261-8579-A51CB691B10F}"/>
</file>

<file path=customXml/itemProps3.xml><?xml version="1.0" encoding="utf-8"?>
<ds:datastoreItem xmlns:ds="http://schemas.openxmlformats.org/officeDocument/2006/customXml" ds:itemID="{9BD5F1D4-4542-487F-8D28-A379F2A2FD6C}"/>
</file>

<file path=customXml/itemProps4.xml><?xml version="1.0" encoding="utf-8"?>
<ds:datastoreItem xmlns:ds="http://schemas.openxmlformats.org/officeDocument/2006/customXml" ds:itemID="{1EEBBBED-5623-48BC-888B-72B07C6F7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Danske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 5 - Eksempler på fremregning af passivsiden</dc:title>
  <dc:subject/>
  <dc:creator>Peter Mikael Lytje</dc:creator>
  <cp:keywords/>
  <dc:description/>
  <cp:lastModifiedBy>Kasper Andersen</cp:lastModifiedBy>
  <cp:revision/>
  <dcterms:created xsi:type="dcterms:W3CDTF">2018-05-04T14:11:10Z</dcterms:created>
  <dcterms:modified xsi:type="dcterms:W3CDTF">2024-07-31T12:05:05Z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0x010100AC085CFC53BC46CEA2EADE194AD9D4820027A21B8EEB0C94488DA685B88B67BF72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heckoutUser">
    <vt:lpwstr>47</vt:lpwstr>
  </property>
  <property fmtid="{D5CDD505-2E9C-101B-9397-08002B2CF9AE}" pid="8" name="CCMSystem">
    <vt:lpwstr> </vt:lpwstr>
  </property>
  <property fmtid="{D5CDD505-2E9C-101B-9397-08002B2CF9AE}" pid="9" name="Søgeord">
    <vt:lpwstr>95;#RISIKO|58fe736a-8dd6-4b77-b881-782e494ae830;#96;#PROGNOSE|db1ab96b-7a22-4269-8187-16c58399d38c;#97;#MARKEDSRENTEPRODUKT|bad6a6e6-be1e-4163-b0da-0e473976d248</vt:lpwstr>
  </property>
</Properties>
</file>